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KQ HD KD " sheetId="1" r:id="rId1"/>
    <sheet name="CDKT" sheetId="2" r:id="rId2"/>
    <sheet name="LCTT" sheetId="3" r:id="rId3"/>
  </sheets>
  <definedNames>
    <definedName name="_xlnm.Print_Titles" localSheetId="1">'CDKT'!$8:$8</definedName>
    <definedName name="_xlnm.Print_Titles" localSheetId="0">'KQ HD KD '!$8:$8</definedName>
    <definedName name="_xlnm.Print_Titles" localSheetId="2">'LCTT'!$8:$8</definedName>
  </definedNames>
  <calcPr fullCalcOnLoad="1"/>
</workbook>
</file>

<file path=xl/sharedStrings.xml><?xml version="1.0" encoding="utf-8"?>
<sst xmlns="http://schemas.openxmlformats.org/spreadsheetml/2006/main" count="398" uniqueCount="354">
  <si>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</si>
  <si>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</si>
  <si>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</si>
  <si>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</si>
  <si>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</si>
  <si>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</si>
  <si>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</si>
  <si>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</si>
  <si>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</si>
  <si>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</si>
  <si>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</si>
  <si>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</si>
  <si>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</si>
  <si>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</si>
  <si>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</si>
  <si>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</si>
  <si>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</si>
  <si>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</si>
  <si>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</si>
  <si>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</si>
  <si>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</si>
  <si>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</si>
  <si>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</si>
  <si>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</si>
  <si>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</si>
  <si>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</si>
  <si>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</si>
  <si>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</si>
  <si>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</si>
  <si>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</si>
  <si>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</si>
  <si>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</si>
  <si>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</si>
  <si>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</si>
  <si>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</si>
  <si>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</si>
  <si>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</si>
  <si>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</si>
  <si>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</si>
  <si>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</si>
  <si>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</si>
  <si>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</si>
  <si>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</si>
  <si>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</si>
  <si>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</si>
  <si>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</si>
  <si>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</si>
  <si>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</si>
  <si>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</si>
  <si>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</si>
  <si>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</si>
  <si>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</si>
  <si>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</si>
  <si>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</si>
  <si>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</si>
  <si>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</si>
  <si>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</si>
  <si>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</si>
  <si>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</si>
  <si>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</si>
  <si>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</si>
  <si>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</si>
  <si>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</si>
  <si>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</si>
  <si>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</si>
  <si>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</si>
  <si>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</si>
  <si>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</si>
  <si>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</si>
  <si>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</si>
  <si>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</si>
  <si>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</si>
  <si>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</si>
  <si>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</si>
  <si>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</si>
  <si>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</si>
  <si>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</si>
  <si>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</si>
  <si>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</si>
  <si>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</si>
  <si>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</si>
  <si>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</si>
  <si>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</si>
  <si>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</si>
  <si>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</si>
  <si>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</si>
  <si>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</si>
  <si>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</si>
  <si>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</si>
  <si>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</si>
  <si>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</si>
  <si>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</si>
  <si>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</si>
  <si>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</si>
  <si>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</si>
  <si>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</si>
  <si>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</si>
  <si>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</si>
  <si>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</si>
  <si>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</si>
  <si>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</si>
  <si>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</si>
  <si>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</si>
  <si>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</si>
  <si>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</si>
  <si>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</si>
  <si>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</si>
  <si>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</si>
  <si>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</si>
  <si>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</si>
  <si>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</si>
  <si>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</si>
  <si>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</si>
  <si>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</si>
  <si>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</si>
  <si>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</si>
  <si>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</si>
  <si>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</si>
  <si>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</si>
  <si>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</si>
  <si>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</si>
  <si>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</si>
  <si>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</si>
  <si>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</si>
  <si>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</si>
  <si>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</si>
  <si>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</si>
  <si>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</si>
  <si>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</si>
  <si>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</si>
  <si>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</si>
  <si>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</si>
  <si>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</si>
  <si>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</si>
  <si>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</si>
  <si>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</si>
  <si>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</si>
  <si>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</si>
  <si>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</si>
  <si>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</si>
  <si>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</si>
  <si>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</si>
  <si>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</si>
  <si>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</si>
  <si>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</si>
  <si>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</si>
  <si>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</si>
  <si>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</si>
  <si>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</si>
  <si>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</si>
  <si>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</si>
  <si>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</si>
  <si>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</si>
  <si>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</si>
  <si>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</si>
  <si>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</si>
  <si>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</si>
  <si>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</si>
  <si>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</si>
  <si>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</si>
  <si>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</si>
  <si>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</si>
  <si>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</si>
  <si>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</si>
  <si>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</si>
  <si>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</si>
  <si>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</si>
  <si>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</si>
  <si>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</si>
  <si>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</si>
  <si>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</si>
  <si>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</si>
  <si>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</si>
  <si>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</si>
  <si>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</si>
  <si>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</si>
  <si>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</si>
  <si>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</si>
  <si>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</si>
  <si>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</si>
  <si>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</si>
  <si>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</si>
  <si>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</si>
  <si>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</si>
  <si>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</si>
  <si>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</si>
  <si>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</si>
  <si>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</si>
  <si>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</si>
  <si>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</si>
  <si>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</si>
  <si>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</si>
  <si>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</si>
  <si>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</si>
  <si>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</si>
  <si>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</si>
  <si>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</si>
  <si>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</si>
  <si>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</si>
  <si>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</si>
  <si>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</si>
  <si>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</si>
  <si>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</si>
  <si>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</si>
  <si>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</si>
  <si>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</si>
  <si>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</si>
  <si>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</si>
  <si>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Thiết bị Bưu điện</t>
  </si>
  <si>
    <t>Địa chỉ: 61 Trần Phú - Ba Đình - Hà Nội</t>
  </si>
  <si>
    <t>Tel: 04.38233429      Fax: 04. 37345321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</si>
  <si>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</si>
  <si>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</si>
  <si>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</si>
  <si>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</si>
  <si>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</si>
  <si>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</si>
  <si>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</si>
  <si>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</si>
  <si>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</si>
  <si>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</si>
  <si>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</si>
  <si>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</si>
  <si>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</si>
  <si>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</si>
  <si>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</si>
  <si>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</si>
  <si>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</si>
  <si>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</si>
  <si>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</si>
  <si>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</si>
  <si>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</si>
  <si>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</si>
  <si>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</si>
  <si>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</si>
  <si>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</si>
  <si>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</si>
  <si>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</si>
  <si>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</si>
  <si>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</si>
  <si>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</si>
  <si>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</si>
  <si>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</si>
  <si>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</si>
  <si>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</si>
  <si>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</si>
  <si>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</si>
  <si>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</si>
  <si>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</si>
  <si>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</si>
  <si>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</si>
  <si>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</si>
  <si>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</si>
  <si>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Năm nay</t>
  </si>
  <si>
    <t>Năm trước</t>
  </si>
  <si>
    <t>10</t>
  </si>
  <si>
    <t>I. Lưu chuyển tiền từ hoạt động kinh doanh</t>
  </si>
  <si>
    <t>1. Lợi nhuận trước thuế</t>
  </si>
  <si>
    <t>2. Điều chỉnh cho các khoản</t>
  </si>
  <si>
    <t>- Khấu hao TSCĐ</t>
  </si>
  <si>
    <t>- Các khoản dự phòng</t>
  </si>
  <si>
    <t>- Lãi, lỗ chênh lệch tỷ giá hối đoái chưa thực hiện</t>
  </si>
  <si>
    <t>- Lãi, lỗ từ hoạt động đầu tư</t>
  </si>
  <si>
    <t xml:space="preserve">- Chi phí lãi vay 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</si>
  <si>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</si>
  <si>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</si>
  <si>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</si>
  <si>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</si>
  <si>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</si>
  <si>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</si>
  <si>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</si>
  <si>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</si>
  <si>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</si>
  <si>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</si>
  <si>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</si>
  <si>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</si>
  <si>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</si>
  <si>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</si>
  <si>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</si>
  <si>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</si>
  <si>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</si>
  <si>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</si>
  <si>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</si>
  <si>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</si>
  <si>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</si>
  <si>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</si>
  <si>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</si>
  <si>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</si>
  <si>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</si>
  <si>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</si>
  <si>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</si>
  <si>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</si>
  <si>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</si>
  <si>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</si>
  <si>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</si>
  <si>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</si>
  <si>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</si>
  <si>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</si>
  <si>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</si>
  <si>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</si>
  <si>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</si>
  <si>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</si>
  <si>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</si>
  <si>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</si>
  <si>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</si>
  <si>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Lưu chuyển tiền thuần trong năm (50 = 20+30+40)</t>
  </si>
  <si>
    <t>Tiền và tương đương tiền đầu năm</t>
  </si>
  <si>
    <t>Tiền và tương đương tiền cuối năm (70 = 50+60+61)</t>
  </si>
  <si>
    <t>10. Lợi nhuận thuần từ hoạt động kinh doanh {30=20+(21-22) - (24+25)}</t>
  </si>
  <si>
    <t>5. Lợi nhuận gộp về bán hàng và cung cấp dịch vụ (20=10-11)</t>
  </si>
  <si>
    <t>3. Doanh thu thuần về bán hàng và cung cấp dịch vụ  (10= 01-02)</t>
  </si>
  <si>
    <t>Người lập biểu                                                          Kế toán trưởng                                                            Tổng giám đốc</t>
  </si>
  <si>
    <t xml:space="preserve">   - USD</t>
  </si>
  <si>
    <t>USD</t>
  </si>
  <si>
    <t xml:space="preserve">   - EUR</t>
  </si>
  <si>
    <t>EUR</t>
  </si>
  <si>
    <t xml:space="preserve"> - LAK</t>
  </si>
  <si>
    <t>LAK</t>
  </si>
  <si>
    <t>Báo cáo tài chính : của công ty mẹ</t>
  </si>
  <si>
    <t>Báo cáo tài chính của Công ty mẹ</t>
  </si>
  <si>
    <t>V.01</t>
  </si>
  <si>
    <t>V.02</t>
  </si>
  <si>
    <t>V.03</t>
  </si>
  <si>
    <t>V.04</t>
  </si>
  <si>
    <t>V.05</t>
  </si>
  <si>
    <t>Báo cáo tài chính của công ty mẹ</t>
  </si>
  <si>
    <t>V.08</t>
  </si>
  <si>
    <t>V.09</t>
  </si>
  <si>
    <t>V.10</t>
  </si>
  <si>
    <t>V.11</t>
  </si>
  <si>
    <t>V.14</t>
  </si>
  <si>
    <t>V.15</t>
  </si>
  <si>
    <t>V.16</t>
  </si>
  <si>
    <t>V.17</t>
  </si>
  <si>
    <t>V.18</t>
  </si>
  <si>
    <t>Võ Minh Huệ                                                              Trần thị Hoà                                                                      Trần Hải Vân</t>
  </si>
  <si>
    <t xml:space="preserve">                        Võ Minh Huệ                                                                                     Trần thị Hoà                                                                                Trần Hải Vân</t>
  </si>
  <si>
    <t>Võ Minh Huệ                                                            Trần thị Hoà                                                             Trần Hải Vân</t>
  </si>
  <si>
    <t>VI.25</t>
  </si>
  <si>
    <t>VI.26</t>
  </si>
  <si>
    <t>VI.28</t>
  </si>
  <si>
    <t>VI.29</t>
  </si>
  <si>
    <t>VI.30</t>
  </si>
  <si>
    <t>VI.31</t>
  </si>
  <si>
    <t>DN - BÁO CÁO KẾT QUẢ KINH DOANH - QUÝ 3/2014</t>
  </si>
  <si>
    <t>Quý 3 năm tài chính 2014</t>
  </si>
  <si>
    <t xml:space="preserve">                                                                                                                                                                                                                          Hà Nội, ngày 22 tháng 10 năm 2014</t>
  </si>
  <si>
    <t xml:space="preserve">                       Người lập biểu                                                                                   Kế toán trưởng                                                                                  Tổng giám đốc</t>
  </si>
  <si>
    <t>Tại ngày 30 tháng 09 năm 2014</t>
  </si>
  <si>
    <t>Quý 3  năm tài chính 2014</t>
  </si>
  <si>
    <t>Từ ngày 01 /01 đến 30/09/2014</t>
  </si>
  <si>
    <t>DN - BÁO CÁO LƯU CHUYỂN TIỀN TỆ - PPGT - QUÝ 3/2014</t>
  </si>
  <si>
    <t>Hà Nội, ngày 22 tháng 10 năm 2014</t>
  </si>
  <si>
    <t>Người lập biểu                                                     Kế toán trưởng                                                       Tổng giám đốc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</si>
</sst>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</numFmts>
  <fonts count="4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.VnTime"/>
      <family val="2"/>
    </font>
    <font>
      <i/>
      <sz val="10"/>
      <name val=".VnTime"/>
      <family val="2"/>
    </font>
    <font>
      <i/>
      <sz val="9"/>
      <name val=".VnTime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8" fillId="0" borderId="15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34" borderId="2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2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9" sqref="G9"/>
    </sheetView>
  </sheetViews>
  <sheetFormatPr defaultColWidth="9.140625" defaultRowHeight="12"/>
  <cols>
    <col min="1" max="1" width="45.57421875" style="0" customWidth="1"/>
    <col min="2" max="2" width="8.140625" style="4" customWidth="1"/>
    <col min="4" max="7" width="16.28125" style="6" customWidth="1"/>
  </cols>
  <sheetData>
    <row r="1" spans="1:7" s="2" customFormat="1" ht="19.5" customHeight="1">
      <c r="A1" s="91" t="s">
        <v>208</v>
      </c>
      <c r="B1" s="89"/>
      <c r="D1" s="5"/>
      <c r="E1" s="5" t="s">
        <v>318</v>
      </c>
      <c r="F1" s="5"/>
      <c r="G1" s="5"/>
    </row>
    <row r="2" spans="1:7" s="2" customFormat="1" ht="19.5" customHeight="1">
      <c r="A2" s="89" t="s">
        <v>209</v>
      </c>
      <c r="B2" s="89"/>
      <c r="D2" s="5"/>
      <c r="E2" s="5" t="s">
        <v>345</v>
      </c>
      <c r="F2" s="5"/>
      <c r="G2" s="5"/>
    </row>
    <row r="3" spans="1:7" s="2" customFormat="1" ht="19.5" customHeight="1">
      <c r="A3" s="89" t="s">
        <v>210</v>
      </c>
      <c r="B3" s="89"/>
      <c r="D3" s="5"/>
      <c r="E3" s="5"/>
      <c r="F3" s="5"/>
      <c r="G3" s="5"/>
    </row>
    <row r="4" spans="2:7" s="2" customFormat="1" ht="19.5" customHeight="1">
      <c r="B4" s="3"/>
      <c r="D4" s="5"/>
      <c r="E4" s="92" t="s">
        <v>0</v>
      </c>
      <c r="F4" s="92"/>
      <c r="G4" s="5"/>
    </row>
    <row r="5" spans="1:7" s="2" customFormat="1" ht="19.5" customHeight="1">
      <c r="A5" s="88" t="s">
        <v>344</v>
      </c>
      <c r="B5" s="89"/>
      <c r="C5" s="89"/>
      <c r="D5" s="89"/>
      <c r="E5" s="89"/>
      <c r="F5" s="89"/>
      <c r="G5" s="5"/>
    </row>
    <row r="6" spans="2:7" s="2" customFormat="1" ht="18.75" customHeight="1">
      <c r="B6" s="3"/>
      <c r="D6" s="5"/>
      <c r="E6" s="5"/>
      <c r="F6" s="5"/>
      <c r="G6" s="5"/>
    </row>
    <row r="7" spans="2:7" s="2" customFormat="1" ht="18.75" customHeight="1">
      <c r="B7" s="3"/>
      <c r="D7" s="5"/>
      <c r="E7" s="5"/>
      <c r="F7" s="5"/>
      <c r="G7" s="5"/>
    </row>
    <row r="8" spans="1:7" s="2" customFormat="1" ht="41.25" customHeight="1">
      <c r="A8" s="10" t="s">
        <v>2</v>
      </c>
      <c r="B8" s="10" t="s">
        <v>3</v>
      </c>
      <c r="C8" s="10" t="s">
        <v>4</v>
      </c>
      <c r="D8" s="10" t="s">
        <v>211</v>
      </c>
      <c r="E8" s="10" t="s">
        <v>212</v>
      </c>
      <c r="F8" s="10" t="s">
        <v>213</v>
      </c>
      <c r="G8" s="10" t="s">
        <v>214</v>
      </c>
    </row>
    <row r="9" spans="1:7" ht="18.75" customHeight="1">
      <c r="A9" s="11" t="s">
        <v>215</v>
      </c>
      <c r="B9" s="12" t="s">
        <v>197</v>
      </c>
      <c r="C9" s="13" t="s">
        <v>338</v>
      </c>
      <c r="D9" s="14">
        <v>153630966979</v>
      </c>
      <c r="E9" s="14">
        <v>103792456040</v>
      </c>
      <c r="F9" s="14">
        <f>179861167967+D9</f>
        <v>333492134946</v>
      </c>
      <c r="G9" s="14">
        <v>288852097644</v>
      </c>
    </row>
    <row r="10" spans="1:7" ht="18.75" customHeight="1">
      <c r="A10" s="15" t="s">
        <v>216</v>
      </c>
      <c r="B10" s="16" t="s">
        <v>199</v>
      </c>
      <c r="C10" s="17" t="s">
        <v>339</v>
      </c>
      <c r="D10" s="18">
        <v>1957730000</v>
      </c>
      <c r="E10" s="18">
        <v>39288400</v>
      </c>
      <c r="F10" s="18">
        <f>410665400+D10</f>
        <v>2368395400</v>
      </c>
      <c r="G10" s="18">
        <v>50540000</v>
      </c>
    </row>
    <row r="11" spans="1:7" ht="30" customHeight="1">
      <c r="A11" s="19" t="s">
        <v>310</v>
      </c>
      <c r="B11" s="20">
        <v>10</v>
      </c>
      <c r="C11" s="21"/>
      <c r="D11" s="22">
        <f>D9-D10</f>
        <v>151673236979</v>
      </c>
      <c r="E11" s="22">
        <f>E9-E10</f>
        <v>103753167640</v>
      </c>
      <c r="F11" s="22">
        <f>F9-F10</f>
        <v>331123739546</v>
      </c>
      <c r="G11" s="22">
        <f>G9-G10</f>
        <v>288801557644</v>
      </c>
    </row>
    <row r="12" spans="1:7" ht="18.75" customHeight="1">
      <c r="A12" s="15" t="s">
        <v>217</v>
      </c>
      <c r="B12" s="16" t="s">
        <v>218</v>
      </c>
      <c r="C12" s="17" t="s">
        <v>340</v>
      </c>
      <c r="D12" s="18">
        <f>273107924135-142134661532</f>
        <v>130973262603</v>
      </c>
      <c r="E12" s="18">
        <v>88966321437</v>
      </c>
      <c r="F12" s="18">
        <f>148838458671+D12</f>
        <v>279811721274</v>
      </c>
      <c r="G12" s="18">
        <v>245862674063</v>
      </c>
    </row>
    <row r="13" spans="1:7" ht="31.5" customHeight="1">
      <c r="A13" s="19" t="s">
        <v>309</v>
      </c>
      <c r="B13" s="20" t="s">
        <v>219</v>
      </c>
      <c r="C13" s="21"/>
      <c r="D13" s="22">
        <f>D11-D12</f>
        <v>20699974376</v>
      </c>
      <c r="E13" s="22">
        <f>E11-E12</f>
        <v>14786846203</v>
      </c>
      <c r="F13" s="22">
        <f>F11-F12</f>
        <v>51312018272</v>
      </c>
      <c r="G13" s="22">
        <f>G11-G12</f>
        <v>42938883581</v>
      </c>
    </row>
    <row r="14" spans="1:7" ht="18.75" customHeight="1">
      <c r="A14" s="15" t="s">
        <v>220</v>
      </c>
      <c r="B14" s="16" t="s">
        <v>221</v>
      </c>
      <c r="C14" s="17" t="s">
        <v>341</v>
      </c>
      <c r="D14" s="18">
        <v>397947649</v>
      </c>
      <c r="E14" s="18">
        <v>372952961</v>
      </c>
      <c r="F14" s="18">
        <f>1128017597+D14</f>
        <v>1525965246</v>
      </c>
      <c r="G14" s="18">
        <v>1464299478</v>
      </c>
    </row>
    <row r="15" spans="1:7" ht="18.75" customHeight="1">
      <c r="A15" s="15" t="s">
        <v>222</v>
      </c>
      <c r="B15" s="16" t="s">
        <v>223</v>
      </c>
      <c r="C15" s="17" t="s">
        <v>342</v>
      </c>
      <c r="D15" s="18">
        <v>1949326805</v>
      </c>
      <c r="E15" s="18">
        <v>1308697325</v>
      </c>
      <c r="F15" s="18">
        <f>6879223008+D15</f>
        <v>8828549813</v>
      </c>
      <c r="G15" s="18">
        <v>4321110902</v>
      </c>
    </row>
    <row r="16" spans="1:7" s="7" customFormat="1" ht="18.75" customHeight="1">
      <c r="A16" s="27" t="s">
        <v>224</v>
      </c>
      <c r="B16" s="28" t="s">
        <v>225</v>
      </c>
      <c r="C16" s="29"/>
      <c r="D16" s="30">
        <v>1959637845</v>
      </c>
      <c r="E16" s="30">
        <v>1258651145</v>
      </c>
      <c r="F16" s="30">
        <f>4342795469+D16</f>
        <v>6302433314</v>
      </c>
      <c r="G16" s="30">
        <v>4028141654</v>
      </c>
    </row>
    <row r="17" spans="1:7" ht="18.75" customHeight="1">
      <c r="A17" s="15" t="s">
        <v>226</v>
      </c>
      <c r="B17" s="16" t="s">
        <v>227</v>
      </c>
      <c r="C17" s="17"/>
      <c r="D17" s="18">
        <v>11178436241</v>
      </c>
      <c r="E17" s="18">
        <v>6774432924</v>
      </c>
      <c r="F17" s="18">
        <f>8704137872+D17</f>
        <v>19882574113</v>
      </c>
      <c r="G17" s="18">
        <v>19389587256</v>
      </c>
    </row>
    <row r="18" spans="1:7" ht="18.75" customHeight="1">
      <c r="A18" s="15" t="s">
        <v>228</v>
      </c>
      <c r="B18" s="16" t="s">
        <v>229</v>
      </c>
      <c r="C18" s="17"/>
      <c r="D18" s="18">
        <v>5452559998</v>
      </c>
      <c r="E18" s="18">
        <v>5581119150</v>
      </c>
      <c r="F18" s="18">
        <f>12576330145+D18</f>
        <v>18028890143</v>
      </c>
      <c r="G18" s="18">
        <v>16075435379</v>
      </c>
    </row>
    <row r="19" spans="1:7" ht="26.25" customHeight="1">
      <c r="A19" s="19" t="s">
        <v>308</v>
      </c>
      <c r="B19" s="20" t="s">
        <v>230</v>
      </c>
      <c r="C19" s="21"/>
      <c r="D19" s="22">
        <f>D13+D14-D15-D17-D18</f>
        <v>2517598981</v>
      </c>
      <c r="E19" s="22">
        <f>E13+E14-E15-E17-E18</f>
        <v>1495549765</v>
      </c>
      <c r="F19" s="22">
        <f>F13+F14-F15-F17-F18</f>
        <v>6097969449</v>
      </c>
      <c r="G19" s="22">
        <f>G13+G14-G15-G17-G18</f>
        <v>4617049522</v>
      </c>
    </row>
    <row r="20" spans="1:7" ht="18.75" customHeight="1">
      <c r="A20" s="15" t="s">
        <v>231</v>
      </c>
      <c r="B20" s="16" t="s">
        <v>232</v>
      </c>
      <c r="C20" s="17"/>
      <c r="D20" s="18">
        <v>23431594567</v>
      </c>
      <c r="E20" s="18">
        <v>3806250</v>
      </c>
      <c r="F20" s="18">
        <f>1313862383+D20</f>
        <v>24745456950</v>
      </c>
      <c r="G20" s="18">
        <v>20342398</v>
      </c>
    </row>
    <row r="21" spans="1:7" ht="18.75" customHeight="1">
      <c r="A21" s="15" t="s">
        <v>233</v>
      </c>
      <c r="B21" s="16" t="s">
        <v>234</v>
      </c>
      <c r="C21" s="17"/>
      <c r="D21" s="18">
        <v>23063567635</v>
      </c>
      <c r="E21" s="18">
        <v>55547537</v>
      </c>
      <c r="F21" s="18">
        <f>337445700+D21</f>
        <v>23401013335</v>
      </c>
      <c r="G21" s="18">
        <v>158119709</v>
      </c>
    </row>
    <row r="22" spans="1:7" ht="18.75" customHeight="1">
      <c r="A22" s="19" t="s">
        <v>235</v>
      </c>
      <c r="B22" s="20" t="s">
        <v>236</v>
      </c>
      <c r="C22" s="21"/>
      <c r="D22" s="22">
        <f>D20-D21</f>
        <v>368026932</v>
      </c>
      <c r="E22" s="22">
        <f>E20-E21</f>
        <v>-51741287</v>
      </c>
      <c r="F22" s="22">
        <f>F20-F21</f>
        <v>1344443615</v>
      </c>
      <c r="G22" s="22">
        <f>G20-G21</f>
        <v>-137777311</v>
      </c>
    </row>
    <row r="23" spans="1:7" ht="18.75" customHeight="1">
      <c r="A23" s="15" t="s">
        <v>237</v>
      </c>
      <c r="B23" s="16" t="s">
        <v>238</v>
      </c>
      <c r="C23" s="17"/>
      <c r="D23" s="18"/>
      <c r="E23" s="18"/>
      <c r="F23" s="18"/>
      <c r="G23" s="18"/>
    </row>
    <row r="24" spans="1:7" ht="18.75" customHeight="1">
      <c r="A24" s="19" t="s">
        <v>239</v>
      </c>
      <c r="B24" s="20" t="s">
        <v>240</v>
      </c>
      <c r="C24" s="21"/>
      <c r="D24" s="22">
        <f>D19+D22+D23</f>
        <v>2885625913</v>
      </c>
      <c r="E24" s="22">
        <f>E19+E22+E23</f>
        <v>1443808478</v>
      </c>
      <c r="F24" s="22">
        <f>F19+F22+F23</f>
        <v>7442413064</v>
      </c>
      <c r="G24" s="22">
        <f>G19+G22+G23</f>
        <v>4479272211</v>
      </c>
    </row>
    <row r="25" spans="1:7" ht="18.75" customHeight="1">
      <c r="A25" s="15" t="s">
        <v>241</v>
      </c>
      <c r="B25" s="16" t="s">
        <v>242</v>
      </c>
      <c r="C25" s="17" t="s">
        <v>343</v>
      </c>
      <c r="D25" s="18">
        <v>634837700</v>
      </c>
      <c r="E25" s="18">
        <v>372036578</v>
      </c>
      <c r="F25" s="52">
        <f>1021932987+D25</f>
        <v>1656770687</v>
      </c>
      <c r="G25" s="52">
        <v>1146985574</v>
      </c>
    </row>
    <row r="26" spans="1:7" ht="18.75" customHeight="1">
      <c r="A26" s="15" t="s">
        <v>243</v>
      </c>
      <c r="B26" s="16" t="s">
        <v>244</v>
      </c>
      <c r="C26" s="17"/>
      <c r="D26" s="18"/>
      <c r="E26" s="18"/>
      <c r="F26" s="18"/>
      <c r="G26" s="18"/>
    </row>
    <row r="27" spans="1:7" ht="27.75" customHeight="1">
      <c r="A27" s="19" t="s">
        <v>245</v>
      </c>
      <c r="B27" s="20" t="s">
        <v>246</v>
      </c>
      <c r="C27" s="21"/>
      <c r="D27" s="22">
        <f>D24-D25-D26</f>
        <v>2250788213</v>
      </c>
      <c r="E27" s="22">
        <f>E24-E25-E26</f>
        <v>1071771900</v>
      </c>
      <c r="F27" s="22">
        <f>F24-F25-F26</f>
        <v>5785642377</v>
      </c>
      <c r="G27" s="22">
        <f>G24-G25-G26</f>
        <v>3332286637</v>
      </c>
    </row>
    <row r="28" spans="1:7" ht="18.75" customHeight="1">
      <c r="A28" s="15" t="s">
        <v>247</v>
      </c>
      <c r="B28" s="16" t="s">
        <v>248</v>
      </c>
      <c r="C28" s="17"/>
      <c r="D28" s="18"/>
      <c r="E28" s="18"/>
      <c r="F28" s="18">
        <v>0</v>
      </c>
      <c r="G28" s="18">
        <v>0</v>
      </c>
    </row>
    <row r="29" spans="1:7" ht="18.75" customHeight="1">
      <c r="A29" s="15" t="s">
        <v>249</v>
      </c>
      <c r="B29" s="16" t="s">
        <v>250</v>
      </c>
      <c r="C29" s="17"/>
      <c r="D29" s="18">
        <v>0</v>
      </c>
      <c r="E29" s="18">
        <v>0</v>
      </c>
      <c r="F29" s="18">
        <v>0</v>
      </c>
      <c r="G29" s="18">
        <v>0</v>
      </c>
    </row>
    <row r="30" spans="1:7" ht="18.75" customHeight="1">
      <c r="A30" s="23" t="s">
        <v>251</v>
      </c>
      <c r="B30" s="24" t="s">
        <v>252</v>
      </c>
      <c r="C30" s="25"/>
      <c r="D30" s="26">
        <v>0</v>
      </c>
      <c r="E30" s="26">
        <v>0</v>
      </c>
      <c r="F30" s="26">
        <v>0</v>
      </c>
      <c r="G30" s="26">
        <v>0</v>
      </c>
    </row>
    <row r="32" spans="1:7" ht="20.25" customHeight="1">
      <c r="A32" s="90" t="s">
        <v>346</v>
      </c>
      <c r="B32" s="90"/>
      <c r="C32" s="90"/>
      <c r="D32" s="90"/>
      <c r="E32" s="90"/>
      <c r="F32" s="90"/>
      <c r="G32" s="90"/>
    </row>
    <row r="33" spans="1:7" ht="20.25" customHeight="1">
      <c r="A33" s="90" t="s">
        <v>347</v>
      </c>
      <c r="B33" s="90"/>
      <c r="C33" s="90"/>
      <c r="D33" s="90"/>
      <c r="E33" s="90"/>
      <c r="F33" s="90"/>
      <c r="G33" s="90"/>
    </row>
    <row r="34" spans="2:7" ht="18" customHeight="1">
      <c r="B34"/>
      <c r="F34"/>
      <c r="G34"/>
    </row>
    <row r="35" spans="2:7" ht="18" customHeight="1">
      <c r="B35"/>
      <c r="F35"/>
      <c r="G35"/>
    </row>
    <row r="36" spans="2:7" ht="18" customHeight="1">
      <c r="B36"/>
      <c r="F36"/>
      <c r="G36"/>
    </row>
    <row r="37" spans="2:7" ht="18" customHeight="1">
      <c r="B37"/>
      <c r="F37"/>
      <c r="G37"/>
    </row>
    <row r="38" spans="1:7" ht="18" customHeight="1">
      <c r="A38" s="90" t="s">
        <v>336</v>
      </c>
      <c r="B38" s="90"/>
      <c r="C38" s="90"/>
      <c r="D38" s="90"/>
      <c r="E38" s="90"/>
      <c r="F38" s="90"/>
      <c r="G38" s="90"/>
    </row>
  </sheetData>
  <sheetProtection/>
  <mergeCells count="8">
    <mergeCell ref="A5:F5"/>
    <mergeCell ref="A32:G32"/>
    <mergeCell ref="A33:G33"/>
    <mergeCell ref="A38:G38"/>
    <mergeCell ref="A1:B1"/>
    <mergeCell ref="A2:B2"/>
    <mergeCell ref="A3:B3"/>
    <mergeCell ref="E4:F4"/>
  </mergeCells>
  <printOptions/>
  <pageMargins left="0.58" right="0.2" top="0.74" bottom="0.65" header="0.5" footer="0.3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00">
      <selection activeCell="M129" sqref="M129"/>
    </sheetView>
  </sheetViews>
  <sheetFormatPr defaultColWidth="9.140625" defaultRowHeight="12"/>
  <cols>
    <col min="1" max="1" width="43.57421875" style="0" customWidth="1"/>
    <col min="2" max="2" width="8.140625" style="0" customWidth="1"/>
    <col min="3" max="3" width="9.140625" style="1" customWidth="1"/>
    <col min="4" max="5" width="16.8515625" style="6" customWidth="1"/>
    <col min="6" max="6" width="12.00390625" style="0" hidden="1" customWidth="1"/>
    <col min="7" max="7" width="13.421875" style="0" hidden="1" customWidth="1"/>
  </cols>
  <sheetData>
    <row r="1" spans="1:5" s="2" customFormat="1" ht="15" customHeight="1">
      <c r="A1" s="91" t="s">
        <v>208</v>
      </c>
      <c r="B1" s="89"/>
      <c r="C1" s="75" t="s">
        <v>319</v>
      </c>
      <c r="D1" s="5"/>
      <c r="E1" s="5"/>
    </row>
    <row r="2" spans="1:5" s="2" customFormat="1" ht="15" customHeight="1">
      <c r="A2" s="89" t="s">
        <v>209</v>
      </c>
      <c r="B2" s="89"/>
      <c r="C2" s="75" t="s">
        <v>349</v>
      </c>
      <c r="D2" s="5"/>
      <c r="E2" s="5"/>
    </row>
    <row r="3" spans="1:5" s="2" customFormat="1" ht="15" customHeight="1">
      <c r="A3" s="89" t="s">
        <v>210</v>
      </c>
      <c r="B3" s="89"/>
      <c r="C3" s="75"/>
      <c r="D3" s="5"/>
      <c r="E3" s="5"/>
    </row>
    <row r="4" spans="3:5" s="2" customFormat="1" ht="15" customHeight="1">
      <c r="C4" s="89" t="s">
        <v>0</v>
      </c>
      <c r="D4" s="89"/>
      <c r="E4" s="5"/>
    </row>
    <row r="5" spans="1:5" s="2" customFormat="1" ht="19.5" customHeight="1">
      <c r="A5" s="93" t="s">
        <v>1</v>
      </c>
      <c r="B5" s="93"/>
      <c r="C5" s="93"/>
      <c r="D5" s="93"/>
      <c r="E5" s="93"/>
    </row>
    <row r="6" spans="1:5" s="2" customFormat="1" ht="16.5" customHeight="1">
      <c r="A6" s="94" t="s">
        <v>348</v>
      </c>
      <c r="B6" s="94"/>
      <c r="C6" s="94"/>
      <c r="D6" s="94"/>
      <c r="E6" s="94"/>
    </row>
    <row r="7" spans="3:5" s="2" customFormat="1" ht="16.5" customHeight="1">
      <c r="C7" s="75"/>
      <c r="D7" s="5"/>
      <c r="E7" s="5"/>
    </row>
    <row r="8" spans="1:6" s="2" customFormat="1" ht="33" customHeight="1">
      <c r="A8" s="10" t="s">
        <v>2</v>
      </c>
      <c r="B8" s="10" t="s">
        <v>3</v>
      </c>
      <c r="C8" s="76" t="s">
        <v>4</v>
      </c>
      <c r="D8" s="10" t="s">
        <v>6</v>
      </c>
      <c r="E8" s="10" t="s">
        <v>5</v>
      </c>
      <c r="F8" s="74"/>
    </row>
    <row r="9" spans="1:5" ht="20.25" customHeight="1">
      <c r="A9" s="31" t="s">
        <v>7</v>
      </c>
      <c r="B9" s="32"/>
      <c r="C9" s="77"/>
      <c r="D9" s="33"/>
      <c r="E9" s="81"/>
    </row>
    <row r="10" spans="1:5" ht="20.25" customHeight="1">
      <c r="A10" s="21" t="s">
        <v>8</v>
      </c>
      <c r="B10" s="20" t="s">
        <v>9</v>
      </c>
      <c r="C10" s="35"/>
      <c r="D10" s="22">
        <f>D11+D14+D17+D24+D27</f>
        <v>460127383884</v>
      </c>
      <c r="E10" s="85">
        <v>406829578999</v>
      </c>
    </row>
    <row r="11" spans="1:5" ht="20.25" customHeight="1">
      <c r="A11" s="21" t="s">
        <v>10</v>
      </c>
      <c r="B11" s="20" t="s">
        <v>11</v>
      </c>
      <c r="C11" s="35"/>
      <c r="D11" s="22">
        <f>SUM(D12:D13)</f>
        <v>46710995240</v>
      </c>
      <c r="E11" s="85">
        <v>46564038530</v>
      </c>
    </row>
    <row r="12" spans="1:5" ht="20.25" customHeight="1">
      <c r="A12" s="17" t="s">
        <v>12</v>
      </c>
      <c r="B12" s="16" t="s">
        <v>13</v>
      </c>
      <c r="C12" s="35" t="s">
        <v>320</v>
      </c>
      <c r="D12" s="18">
        <v>21959177740</v>
      </c>
      <c r="E12" s="86">
        <v>23927252052</v>
      </c>
    </row>
    <row r="13" spans="1:7" ht="20.25" customHeight="1">
      <c r="A13" s="17" t="s">
        <v>14</v>
      </c>
      <c r="B13" s="16" t="s">
        <v>15</v>
      </c>
      <c r="C13" s="35"/>
      <c r="D13" s="18">
        <f>24824717500-72900000</f>
        <v>24751817500</v>
      </c>
      <c r="E13" s="86">
        <v>22636786478</v>
      </c>
      <c r="F13">
        <v>22709686478</v>
      </c>
      <c r="G13" s="6">
        <f>F13-E13</f>
        <v>72900000</v>
      </c>
    </row>
    <row r="14" spans="1:7" ht="20.25" customHeight="1">
      <c r="A14" s="21" t="s">
        <v>16</v>
      </c>
      <c r="B14" s="20" t="s">
        <v>17</v>
      </c>
      <c r="C14" s="35" t="s">
        <v>321</v>
      </c>
      <c r="D14" s="22">
        <f>SUM(D15:D16)</f>
        <v>30520000</v>
      </c>
      <c r="E14" s="85">
        <v>19040000</v>
      </c>
      <c r="F14">
        <f>24824717500</f>
        <v>24824717500</v>
      </c>
      <c r="G14" s="6">
        <f>F14-D13</f>
        <v>72900000</v>
      </c>
    </row>
    <row r="15" spans="1:5" ht="20.25" customHeight="1">
      <c r="A15" s="17" t="s">
        <v>18</v>
      </c>
      <c r="B15" s="16" t="s">
        <v>19</v>
      </c>
      <c r="C15" s="35"/>
      <c r="D15" s="18">
        <v>72900000</v>
      </c>
      <c r="E15" s="86">
        <v>72900000</v>
      </c>
    </row>
    <row r="16" spans="1:5" ht="20.25" customHeight="1">
      <c r="A16" s="17" t="s">
        <v>20</v>
      </c>
      <c r="B16" s="16" t="s">
        <v>21</v>
      </c>
      <c r="C16" s="35"/>
      <c r="D16" s="18">
        <v>-42380000</v>
      </c>
      <c r="E16" s="86">
        <v>-53860000</v>
      </c>
    </row>
    <row r="17" spans="1:5" ht="20.25" customHeight="1">
      <c r="A17" s="21" t="s">
        <v>22</v>
      </c>
      <c r="B17" s="20" t="s">
        <v>23</v>
      </c>
      <c r="C17" s="35"/>
      <c r="D17" s="22">
        <f>SUM(D18:D23)</f>
        <v>256397811639</v>
      </c>
      <c r="E17" s="85">
        <v>247044859516</v>
      </c>
    </row>
    <row r="18" spans="1:5" ht="20.25" customHeight="1">
      <c r="A18" s="17" t="s">
        <v>24</v>
      </c>
      <c r="B18" s="16" t="s">
        <v>25</v>
      </c>
      <c r="C18" s="35"/>
      <c r="D18" s="18">
        <v>171503088982</v>
      </c>
      <c r="E18" s="86">
        <v>151147480315</v>
      </c>
    </row>
    <row r="19" spans="1:5" ht="20.25" customHeight="1">
      <c r="A19" s="17" t="s">
        <v>26</v>
      </c>
      <c r="B19" s="16" t="s">
        <v>27</v>
      </c>
      <c r="C19" s="35"/>
      <c r="D19" s="18">
        <v>7220899980</v>
      </c>
      <c r="E19" s="86">
        <v>6255764299</v>
      </c>
    </row>
    <row r="20" spans="1:5" ht="20.25" customHeight="1">
      <c r="A20" s="17" t="s">
        <v>28</v>
      </c>
      <c r="B20" s="16" t="s">
        <v>29</v>
      </c>
      <c r="C20" s="35"/>
      <c r="D20" s="18"/>
      <c r="E20" s="57"/>
    </row>
    <row r="21" spans="1:5" ht="20.25" customHeight="1">
      <c r="A21" s="17" t="s">
        <v>30</v>
      </c>
      <c r="B21" s="16" t="s">
        <v>31</v>
      </c>
      <c r="C21" s="35"/>
      <c r="D21" s="18"/>
      <c r="E21" s="57"/>
    </row>
    <row r="22" spans="1:5" ht="20.25" customHeight="1">
      <c r="A22" s="17" t="s">
        <v>32</v>
      </c>
      <c r="B22" s="16" t="s">
        <v>33</v>
      </c>
      <c r="C22" s="35" t="s">
        <v>322</v>
      </c>
      <c r="D22" s="18">
        <v>83131069401</v>
      </c>
      <c r="E22" s="86">
        <v>95045060252</v>
      </c>
    </row>
    <row r="23" spans="1:5" ht="20.25" customHeight="1">
      <c r="A23" s="17" t="s">
        <v>34</v>
      </c>
      <c r="B23" s="16" t="s">
        <v>35</v>
      </c>
      <c r="C23" s="35"/>
      <c r="D23" s="18">
        <v>-5457246724</v>
      </c>
      <c r="E23" s="86">
        <v>-5403445350</v>
      </c>
    </row>
    <row r="24" spans="1:5" ht="20.25" customHeight="1">
      <c r="A24" s="21" t="s">
        <v>36</v>
      </c>
      <c r="B24" s="20" t="s">
        <v>37</v>
      </c>
      <c r="C24" s="35"/>
      <c r="D24" s="22">
        <f>SUM(D25:D26)</f>
        <v>138794348731</v>
      </c>
      <c r="E24" s="85">
        <v>95902445232</v>
      </c>
    </row>
    <row r="25" spans="1:5" ht="20.25" customHeight="1">
      <c r="A25" s="17" t="s">
        <v>38</v>
      </c>
      <c r="B25" s="16" t="s">
        <v>39</v>
      </c>
      <c r="C25" s="35" t="s">
        <v>323</v>
      </c>
      <c r="D25" s="18">
        <v>146388364692</v>
      </c>
      <c r="E25" s="86">
        <v>101605682064</v>
      </c>
    </row>
    <row r="26" spans="1:5" ht="20.25" customHeight="1">
      <c r="A26" s="17" t="s">
        <v>40</v>
      </c>
      <c r="B26" s="16" t="s">
        <v>41</v>
      </c>
      <c r="C26" s="35"/>
      <c r="D26" s="18">
        <v>-7594015961</v>
      </c>
      <c r="E26" s="86">
        <v>-5703236832</v>
      </c>
    </row>
    <row r="27" spans="1:5" ht="20.25" customHeight="1">
      <c r="A27" s="21" t="s">
        <v>42</v>
      </c>
      <c r="B27" s="20" t="s">
        <v>43</v>
      </c>
      <c r="C27" s="35"/>
      <c r="D27" s="22">
        <f>SUM(D28:D31)</f>
        <v>18193708274</v>
      </c>
      <c r="E27" s="85">
        <v>17299195721</v>
      </c>
    </row>
    <row r="28" spans="1:5" ht="20.25" customHeight="1">
      <c r="A28" s="17" t="s">
        <v>44</v>
      </c>
      <c r="B28" s="16" t="s">
        <v>45</v>
      </c>
      <c r="C28" s="35"/>
      <c r="D28" s="18">
        <v>1187441615</v>
      </c>
      <c r="E28" s="57">
        <v>76166978</v>
      </c>
    </row>
    <row r="29" spans="1:5" ht="20.25" customHeight="1">
      <c r="A29" s="17" t="s">
        <v>46</v>
      </c>
      <c r="B29" s="16" t="s">
        <v>47</v>
      </c>
      <c r="C29" s="35"/>
      <c r="D29" s="18">
        <v>13063510652</v>
      </c>
      <c r="E29" s="57">
        <v>11661491910</v>
      </c>
    </row>
    <row r="30" spans="1:5" ht="20.25" customHeight="1">
      <c r="A30" s="17" t="s">
        <v>48</v>
      </c>
      <c r="B30" s="16" t="s">
        <v>49</v>
      </c>
      <c r="C30" s="35" t="s">
        <v>324</v>
      </c>
      <c r="D30" s="18">
        <v>52487136</v>
      </c>
      <c r="E30" s="57">
        <v>2754772082</v>
      </c>
    </row>
    <row r="31" spans="1:5" ht="20.25" customHeight="1">
      <c r="A31" s="17" t="s">
        <v>50</v>
      </c>
      <c r="B31" s="16" t="s">
        <v>51</v>
      </c>
      <c r="C31" s="35"/>
      <c r="D31" s="18">
        <v>3890268871</v>
      </c>
      <c r="E31" s="57">
        <v>2806764751</v>
      </c>
    </row>
    <row r="32" spans="1:5" ht="20.25" customHeight="1">
      <c r="A32" s="21" t="s">
        <v>52</v>
      </c>
      <c r="B32" s="20" t="s">
        <v>53</v>
      </c>
      <c r="C32" s="35"/>
      <c r="D32" s="22">
        <f>D33+D39+D50+D53+D58+D62</f>
        <v>210320060790</v>
      </c>
      <c r="E32" s="85">
        <v>208047744954</v>
      </c>
    </row>
    <row r="33" spans="1:5" ht="20.25" customHeight="1">
      <c r="A33" s="21" t="s">
        <v>54</v>
      </c>
      <c r="B33" s="20" t="s">
        <v>55</v>
      </c>
      <c r="C33" s="35"/>
      <c r="D33" s="22">
        <f>SUM(D34:D38)</f>
        <v>0</v>
      </c>
      <c r="E33" s="85">
        <v>0</v>
      </c>
    </row>
    <row r="34" spans="1:5" ht="20.25" customHeight="1">
      <c r="A34" s="17" t="s">
        <v>56</v>
      </c>
      <c r="B34" s="16" t="s">
        <v>57</v>
      </c>
      <c r="C34" s="35"/>
      <c r="D34" s="18"/>
      <c r="E34" s="57"/>
    </row>
    <row r="35" spans="1:5" ht="20.25" customHeight="1">
      <c r="A35" s="17" t="s">
        <v>58</v>
      </c>
      <c r="B35" s="16" t="s">
        <v>59</v>
      </c>
      <c r="C35" s="35"/>
      <c r="D35" s="18"/>
      <c r="E35" s="57"/>
    </row>
    <row r="36" spans="1:5" ht="20.25" customHeight="1">
      <c r="A36" s="17" t="s">
        <v>60</v>
      </c>
      <c r="B36" s="16" t="s">
        <v>61</v>
      </c>
      <c r="C36" s="35"/>
      <c r="D36" s="18"/>
      <c r="E36" s="57"/>
    </row>
    <row r="37" spans="1:5" ht="20.25" customHeight="1">
      <c r="A37" s="17" t="s">
        <v>62</v>
      </c>
      <c r="B37" s="16" t="s">
        <v>63</v>
      </c>
      <c r="C37" s="35"/>
      <c r="D37" s="18"/>
      <c r="E37" s="57"/>
    </row>
    <row r="38" spans="1:5" ht="20.25" customHeight="1">
      <c r="A38" s="17" t="s">
        <v>64</v>
      </c>
      <c r="B38" s="16" t="s">
        <v>65</v>
      </c>
      <c r="C38" s="35"/>
      <c r="D38" s="18"/>
      <c r="E38" s="57"/>
    </row>
    <row r="39" spans="1:5" ht="20.25" customHeight="1">
      <c r="A39" s="21" t="s">
        <v>66</v>
      </c>
      <c r="B39" s="20" t="s">
        <v>67</v>
      </c>
      <c r="C39" s="35"/>
      <c r="D39" s="22">
        <f>D40+D43+D46+D49</f>
        <v>103599618956</v>
      </c>
      <c r="E39" s="85">
        <v>98432102108</v>
      </c>
    </row>
    <row r="40" spans="1:5" ht="20.25" customHeight="1">
      <c r="A40" s="21" t="s">
        <v>68</v>
      </c>
      <c r="B40" s="20" t="s">
        <v>69</v>
      </c>
      <c r="C40" s="35" t="s">
        <v>326</v>
      </c>
      <c r="D40" s="22">
        <f>D41+D42</f>
        <v>54706341067</v>
      </c>
      <c r="E40" s="85">
        <v>53487371213</v>
      </c>
    </row>
    <row r="41" spans="1:5" ht="20.25" customHeight="1">
      <c r="A41" s="17" t="s">
        <v>70</v>
      </c>
      <c r="B41" s="16" t="s">
        <v>71</v>
      </c>
      <c r="C41" s="35"/>
      <c r="D41" s="18">
        <v>153757526492</v>
      </c>
      <c r="E41" s="86">
        <v>158859132965</v>
      </c>
    </row>
    <row r="42" spans="1:5" ht="20.25" customHeight="1">
      <c r="A42" s="17" t="s">
        <v>72</v>
      </c>
      <c r="B42" s="16" t="s">
        <v>73</v>
      </c>
      <c r="C42" s="35"/>
      <c r="D42" s="18">
        <v>-99051185425</v>
      </c>
      <c r="E42" s="86">
        <v>-105371761752</v>
      </c>
    </row>
    <row r="43" spans="1:5" ht="20.25" customHeight="1">
      <c r="A43" s="21" t="s">
        <v>74</v>
      </c>
      <c r="B43" s="20" t="s">
        <v>75</v>
      </c>
      <c r="C43" s="35" t="s">
        <v>327</v>
      </c>
      <c r="D43" s="22">
        <f>D44+D45</f>
        <v>0</v>
      </c>
      <c r="E43" s="85">
        <v>0</v>
      </c>
    </row>
    <row r="44" spans="1:5" ht="20.25" customHeight="1">
      <c r="A44" s="17" t="s">
        <v>70</v>
      </c>
      <c r="B44" s="16" t="s">
        <v>76</v>
      </c>
      <c r="C44" s="35"/>
      <c r="D44" s="18"/>
      <c r="E44" s="57"/>
    </row>
    <row r="45" spans="1:5" ht="20.25" customHeight="1">
      <c r="A45" s="17" t="s">
        <v>72</v>
      </c>
      <c r="B45" s="16" t="s">
        <v>77</v>
      </c>
      <c r="C45" s="35"/>
      <c r="D45" s="18"/>
      <c r="E45" s="57"/>
    </row>
    <row r="46" spans="1:5" ht="20.25" customHeight="1">
      <c r="A46" s="21" t="s">
        <v>78</v>
      </c>
      <c r="B46" s="20" t="s">
        <v>79</v>
      </c>
      <c r="C46" s="35" t="s">
        <v>328</v>
      </c>
      <c r="D46" s="22">
        <f>D47+D48</f>
        <v>2036594553</v>
      </c>
      <c r="E46" s="85">
        <v>1782373000</v>
      </c>
    </row>
    <row r="47" spans="1:5" ht="20.25" customHeight="1">
      <c r="A47" s="17" t="s">
        <v>70</v>
      </c>
      <c r="B47" s="16" t="s">
        <v>80</v>
      </c>
      <c r="C47" s="35"/>
      <c r="D47" s="18">
        <v>2136852000</v>
      </c>
      <c r="E47" s="86">
        <v>1864873000</v>
      </c>
    </row>
    <row r="48" spans="1:5" ht="20.25" customHeight="1">
      <c r="A48" s="17" t="s">
        <v>72</v>
      </c>
      <c r="B48" s="16" t="s">
        <v>81</v>
      </c>
      <c r="C48" s="35"/>
      <c r="D48" s="18">
        <v>-100257447</v>
      </c>
      <c r="E48" s="86">
        <v>-82500000</v>
      </c>
    </row>
    <row r="49" spans="1:5" ht="20.25" customHeight="1">
      <c r="A49" s="17" t="s">
        <v>82</v>
      </c>
      <c r="B49" s="16" t="s">
        <v>83</v>
      </c>
      <c r="C49" s="35" t="s">
        <v>329</v>
      </c>
      <c r="D49" s="18">
        <v>46856683336</v>
      </c>
      <c r="E49" s="85">
        <v>43162357895</v>
      </c>
    </row>
    <row r="50" spans="1:5" ht="20.25" customHeight="1">
      <c r="A50" s="21" t="s">
        <v>84</v>
      </c>
      <c r="B50" s="20" t="s">
        <v>85</v>
      </c>
      <c r="C50" s="35"/>
      <c r="D50" s="22">
        <f>D51+D52</f>
        <v>0</v>
      </c>
      <c r="E50" s="85">
        <v>0</v>
      </c>
    </row>
    <row r="51" spans="1:5" ht="20.25" customHeight="1">
      <c r="A51" s="17" t="s">
        <v>70</v>
      </c>
      <c r="B51" s="16" t="s">
        <v>86</v>
      </c>
      <c r="C51" s="35"/>
      <c r="D51" s="18">
        <v>0</v>
      </c>
      <c r="E51" s="57">
        <v>0</v>
      </c>
    </row>
    <row r="52" spans="1:5" ht="20.25" customHeight="1">
      <c r="A52" s="17" t="s">
        <v>72</v>
      </c>
      <c r="B52" s="16" t="s">
        <v>87</v>
      </c>
      <c r="C52" s="35"/>
      <c r="D52" s="18">
        <v>0</v>
      </c>
      <c r="E52" s="57">
        <v>0</v>
      </c>
    </row>
    <row r="53" spans="1:5" ht="20.25" customHeight="1">
      <c r="A53" s="21" t="s">
        <v>88</v>
      </c>
      <c r="B53" s="20" t="s">
        <v>89</v>
      </c>
      <c r="C53" s="35"/>
      <c r="D53" s="22">
        <f>SUM(D54:D57)</f>
        <v>43288222453</v>
      </c>
      <c r="E53" s="85">
        <v>45619080294</v>
      </c>
    </row>
    <row r="54" spans="1:5" ht="20.25" customHeight="1">
      <c r="A54" s="17" t="s">
        <v>90</v>
      </c>
      <c r="B54" s="16" t="s">
        <v>91</v>
      </c>
      <c r="C54" s="35"/>
      <c r="D54" s="18">
        <v>32000000000</v>
      </c>
      <c r="E54" s="86">
        <v>32000000000</v>
      </c>
    </row>
    <row r="55" spans="1:5" ht="20.25" customHeight="1">
      <c r="A55" s="17" t="s">
        <v>92</v>
      </c>
      <c r="B55" s="16" t="s">
        <v>93</v>
      </c>
      <c r="C55" s="35"/>
      <c r="D55" s="18">
        <v>15970232041</v>
      </c>
      <c r="E55" s="86">
        <v>15970232041</v>
      </c>
    </row>
    <row r="56" spans="1:5" ht="20.25" customHeight="1">
      <c r="A56" s="17" t="s">
        <v>94</v>
      </c>
      <c r="B56" s="16" t="s">
        <v>95</v>
      </c>
      <c r="C56" s="35"/>
      <c r="D56" s="18">
        <v>0</v>
      </c>
      <c r="E56" s="86">
        <v>0</v>
      </c>
    </row>
    <row r="57" spans="1:5" ht="20.25" customHeight="1">
      <c r="A57" s="17" t="s">
        <v>96</v>
      </c>
      <c r="B57" s="16" t="s">
        <v>97</v>
      </c>
      <c r="C57" s="35"/>
      <c r="D57" s="18">
        <v>-4682009588</v>
      </c>
      <c r="E57" s="86">
        <v>-2351151747</v>
      </c>
    </row>
    <row r="58" spans="1:5" ht="20.25" customHeight="1">
      <c r="A58" s="21" t="s">
        <v>98</v>
      </c>
      <c r="B58" s="20" t="s">
        <v>99</v>
      </c>
      <c r="C58" s="35" t="s">
        <v>330</v>
      </c>
      <c r="D58" s="22">
        <f>SUM(D59:D61)</f>
        <v>63432219381</v>
      </c>
      <c r="E58" s="85">
        <v>63996562552</v>
      </c>
    </row>
    <row r="59" spans="1:5" ht="20.25" customHeight="1">
      <c r="A59" s="17" t="s">
        <v>100</v>
      </c>
      <c r="B59" s="16" t="s">
        <v>101</v>
      </c>
      <c r="C59" s="35"/>
      <c r="D59" s="18">
        <v>63273219381</v>
      </c>
      <c r="E59" s="86">
        <v>63996562552</v>
      </c>
    </row>
    <row r="60" spans="1:5" ht="20.25" customHeight="1">
      <c r="A60" s="17" t="s">
        <v>102</v>
      </c>
      <c r="B60" s="16" t="s">
        <v>103</v>
      </c>
      <c r="C60" s="35"/>
      <c r="D60" s="18"/>
      <c r="E60" s="86"/>
    </row>
    <row r="61" spans="1:5" ht="20.25" customHeight="1">
      <c r="A61" s="17" t="s">
        <v>104</v>
      </c>
      <c r="B61" s="16" t="s">
        <v>105</v>
      </c>
      <c r="C61" s="35"/>
      <c r="D61" s="18">
        <v>159000000</v>
      </c>
      <c r="E61" s="86"/>
    </row>
    <row r="62" spans="1:5" s="1" customFormat="1" ht="20.25" customHeight="1">
      <c r="A62" s="34" t="s">
        <v>106</v>
      </c>
      <c r="B62" s="35" t="s">
        <v>107</v>
      </c>
      <c r="C62" s="35"/>
      <c r="D62" s="36"/>
      <c r="E62" s="86"/>
    </row>
    <row r="63" spans="1:5" ht="20.25" customHeight="1">
      <c r="A63" s="48" t="s">
        <v>108</v>
      </c>
      <c r="B63" s="49" t="s">
        <v>109</v>
      </c>
      <c r="C63" s="78"/>
      <c r="D63" s="50">
        <f>D32+D10</f>
        <v>670447444674</v>
      </c>
      <c r="E63" s="85">
        <v>614877323953</v>
      </c>
    </row>
    <row r="64" spans="1:5" ht="20.25" customHeight="1">
      <c r="A64" s="45" t="s">
        <v>110</v>
      </c>
      <c r="B64" s="46"/>
      <c r="C64" s="79"/>
      <c r="D64" s="47"/>
      <c r="E64" s="85"/>
    </row>
    <row r="65" spans="1:5" ht="20.25" customHeight="1">
      <c r="A65" s="21" t="s">
        <v>111</v>
      </c>
      <c r="B65" s="20" t="s">
        <v>112</v>
      </c>
      <c r="C65" s="35"/>
      <c r="D65" s="22">
        <f>D66+D78</f>
        <v>389941393051</v>
      </c>
      <c r="E65" s="85">
        <v>328737773133</v>
      </c>
    </row>
    <row r="66" spans="1:5" ht="20.25" customHeight="1">
      <c r="A66" s="21" t="s">
        <v>113</v>
      </c>
      <c r="B66" s="20" t="s">
        <v>114</v>
      </c>
      <c r="C66" s="35"/>
      <c r="D66" s="22">
        <f>SUM(D67:D77)</f>
        <v>226286322258</v>
      </c>
      <c r="E66" s="85">
        <v>170559390844</v>
      </c>
    </row>
    <row r="67" spans="1:5" ht="20.25" customHeight="1">
      <c r="A67" s="17" t="s">
        <v>115</v>
      </c>
      <c r="B67" s="16" t="s">
        <v>116</v>
      </c>
      <c r="C67" s="35" t="s">
        <v>331</v>
      </c>
      <c r="D67" s="18">
        <v>144840518286</v>
      </c>
      <c r="E67" s="86">
        <v>102857056260</v>
      </c>
    </row>
    <row r="68" spans="1:5" ht="20.25" customHeight="1">
      <c r="A68" s="17" t="s">
        <v>117</v>
      </c>
      <c r="B68" s="16" t="s">
        <v>118</v>
      </c>
      <c r="C68" s="35"/>
      <c r="D68" s="18">
        <v>48560665832</v>
      </c>
      <c r="E68" s="86">
        <v>42324876216</v>
      </c>
    </row>
    <row r="69" spans="1:5" ht="20.25" customHeight="1">
      <c r="A69" s="17" t="s">
        <v>119</v>
      </c>
      <c r="B69" s="16" t="s">
        <v>120</v>
      </c>
      <c r="C69" s="35"/>
      <c r="D69" s="18">
        <v>6559308200</v>
      </c>
      <c r="E69" s="86">
        <v>682448572</v>
      </c>
    </row>
    <row r="70" spans="1:5" ht="20.25" customHeight="1">
      <c r="A70" s="17" t="s">
        <v>121</v>
      </c>
      <c r="B70" s="16" t="s">
        <v>122</v>
      </c>
      <c r="C70" s="35" t="s">
        <v>332</v>
      </c>
      <c r="D70" s="18">
        <v>243544029</v>
      </c>
      <c r="E70" s="86">
        <v>647657342</v>
      </c>
    </row>
    <row r="71" spans="1:5" ht="20.25" customHeight="1">
      <c r="A71" s="17" t="s">
        <v>123</v>
      </c>
      <c r="B71" s="16" t="s">
        <v>124</v>
      </c>
      <c r="C71" s="35"/>
      <c r="D71" s="18">
        <v>1539894183</v>
      </c>
      <c r="E71" s="86">
        <v>1982987445</v>
      </c>
    </row>
    <row r="72" spans="1:5" ht="20.25" customHeight="1">
      <c r="A72" s="17" t="s">
        <v>125</v>
      </c>
      <c r="B72" s="16" t="s">
        <v>126</v>
      </c>
      <c r="C72" s="35" t="s">
        <v>333</v>
      </c>
      <c r="D72" s="18">
        <v>4002328393</v>
      </c>
      <c r="E72" s="86">
        <v>9447774502</v>
      </c>
    </row>
    <row r="73" spans="1:5" ht="20.25" customHeight="1">
      <c r="A73" s="17" t="s">
        <v>127</v>
      </c>
      <c r="B73" s="16" t="s">
        <v>128</v>
      </c>
      <c r="C73" s="35"/>
      <c r="D73" s="18"/>
      <c r="E73" s="85"/>
    </row>
    <row r="74" spans="1:5" ht="20.25" customHeight="1">
      <c r="A74" s="17" t="s">
        <v>129</v>
      </c>
      <c r="B74" s="16" t="s">
        <v>130</v>
      </c>
      <c r="C74" s="35"/>
      <c r="D74" s="18"/>
      <c r="E74" s="85"/>
    </row>
    <row r="75" spans="1:5" ht="20.25" customHeight="1">
      <c r="A75" s="17" t="s">
        <v>131</v>
      </c>
      <c r="B75" s="16" t="s">
        <v>132</v>
      </c>
      <c r="C75" s="35" t="s">
        <v>334</v>
      </c>
      <c r="D75" s="18">
        <v>15045630207</v>
      </c>
      <c r="E75" s="86">
        <v>6255584679</v>
      </c>
    </row>
    <row r="76" spans="1:7" ht="20.25" customHeight="1">
      <c r="A76" s="17" t="s">
        <v>133</v>
      </c>
      <c r="B76" s="16" t="s">
        <v>134</v>
      </c>
      <c r="C76" s="35"/>
      <c r="D76" s="18">
        <f>13648739894-D85</f>
        <v>5300993044</v>
      </c>
      <c r="E76" s="86">
        <v>3923379235</v>
      </c>
      <c r="G76" s="6"/>
    </row>
    <row r="77" spans="1:5" ht="20.25" customHeight="1">
      <c r="A77" s="17" t="s">
        <v>135</v>
      </c>
      <c r="B77" s="16" t="s">
        <v>136</v>
      </c>
      <c r="C77" s="35"/>
      <c r="D77" s="18">
        <v>193440084</v>
      </c>
      <c r="E77" s="86">
        <v>2437626593</v>
      </c>
    </row>
    <row r="78" spans="1:5" ht="20.25" customHeight="1">
      <c r="A78" s="21" t="s">
        <v>137</v>
      </c>
      <c r="B78" s="20" t="s">
        <v>138</v>
      </c>
      <c r="C78" s="35"/>
      <c r="D78" s="22">
        <f>SUM(D79:D87)</f>
        <v>163655070793</v>
      </c>
      <c r="E78" s="85">
        <v>158178382289</v>
      </c>
    </row>
    <row r="79" spans="1:5" ht="20.25" customHeight="1">
      <c r="A79" s="17" t="s">
        <v>139</v>
      </c>
      <c r="B79" s="16" t="s">
        <v>140</v>
      </c>
      <c r="C79" s="35"/>
      <c r="D79" s="18">
        <v>0</v>
      </c>
      <c r="E79" s="86">
        <v>0</v>
      </c>
    </row>
    <row r="80" spans="1:5" ht="20.25" customHeight="1">
      <c r="A80" s="17" t="s">
        <v>141</v>
      </c>
      <c r="B80" s="16" t="s">
        <v>142</v>
      </c>
      <c r="C80" s="35"/>
      <c r="D80" s="18"/>
      <c r="E80" s="86"/>
    </row>
    <row r="81" spans="1:5" ht="20.25" customHeight="1">
      <c r="A81" s="17" t="s">
        <v>143</v>
      </c>
      <c r="B81" s="16" t="s">
        <v>144</v>
      </c>
      <c r="C81" s="35"/>
      <c r="D81" s="18">
        <f>154451903943+85000000</f>
        <v>154536903943</v>
      </c>
      <c r="E81" s="86">
        <v>150392843816</v>
      </c>
    </row>
    <row r="82" spans="1:5" ht="20.25" customHeight="1">
      <c r="A82" s="17" t="s">
        <v>145</v>
      </c>
      <c r="B82" s="16" t="s">
        <v>146</v>
      </c>
      <c r="C82" s="35"/>
      <c r="D82" s="18">
        <v>770420000</v>
      </c>
      <c r="E82" s="86"/>
    </row>
    <row r="83" spans="1:5" ht="20.25" customHeight="1">
      <c r="A83" s="17" t="s">
        <v>147</v>
      </c>
      <c r="B83" s="16" t="s">
        <v>148</v>
      </c>
      <c r="C83" s="35"/>
      <c r="D83" s="18"/>
      <c r="E83" s="86"/>
    </row>
    <row r="84" spans="1:5" ht="20.25" customHeight="1">
      <c r="A84" s="17" t="s">
        <v>149</v>
      </c>
      <c r="B84" s="16" t="s">
        <v>150</v>
      </c>
      <c r="C84" s="35"/>
      <c r="D84" s="18"/>
      <c r="E84" s="86"/>
    </row>
    <row r="85" spans="1:5" ht="20.25" customHeight="1">
      <c r="A85" s="17" t="s">
        <v>151</v>
      </c>
      <c r="B85" s="16" t="s">
        <v>152</v>
      </c>
      <c r="C85" s="35"/>
      <c r="D85" s="18">
        <v>8347746850</v>
      </c>
      <c r="E85" s="86">
        <v>7785538473</v>
      </c>
    </row>
    <row r="86" spans="1:5" ht="20.25" customHeight="1">
      <c r="A86" s="17" t="s">
        <v>153</v>
      </c>
      <c r="B86" s="16" t="s">
        <v>154</v>
      </c>
      <c r="C86" s="35"/>
      <c r="D86" s="18"/>
      <c r="E86" s="86"/>
    </row>
    <row r="87" spans="1:5" ht="20.25" customHeight="1">
      <c r="A87" s="17" t="s">
        <v>155</v>
      </c>
      <c r="B87" s="16" t="s">
        <v>156</v>
      </c>
      <c r="C87" s="35"/>
      <c r="D87" s="18"/>
      <c r="E87" s="86"/>
    </row>
    <row r="88" spans="1:5" ht="20.25" customHeight="1">
      <c r="A88" s="21" t="s">
        <v>157</v>
      </c>
      <c r="B88" s="20" t="s">
        <v>158</v>
      </c>
      <c r="C88" s="35"/>
      <c r="D88" s="22">
        <f>D89+D102</f>
        <v>280506051623</v>
      </c>
      <c r="E88" s="85">
        <v>286139550820</v>
      </c>
    </row>
    <row r="89" spans="1:5" ht="20.25" customHeight="1">
      <c r="A89" s="21" t="s">
        <v>159</v>
      </c>
      <c r="B89" s="20" t="s">
        <v>160</v>
      </c>
      <c r="C89" s="35"/>
      <c r="D89" s="22">
        <f>SUM(D90:D101)</f>
        <v>280506051623</v>
      </c>
      <c r="E89" s="85">
        <v>286155550820</v>
      </c>
    </row>
    <row r="90" spans="1:5" ht="20.25" customHeight="1">
      <c r="A90" s="17" t="s">
        <v>161</v>
      </c>
      <c r="B90" s="16" t="s">
        <v>162</v>
      </c>
      <c r="C90" s="35"/>
      <c r="D90" s="18">
        <v>194300060000</v>
      </c>
      <c r="E90" s="86">
        <v>194300060000</v>
      </c>
    </row>
    <row r="91" spans="1:5" ht="20.25" customHeight="1">
      <c r="A91" s="17" t="s">
        <v>163</v>
      </c>
      <c r="B91" s="16" t="s">
        <v>164</v>
      </c>
      <c r="C91" s="35"/>
      <c r="D91" s="18">
        <v>45084139829</v>
      </c>
      <c r="E91" s="86">
        <v>45084139829</v>
      </c>
    </row>
    <row r="92" spans="1:5" ht="20.25" customHeight="1">
      <c r="A92" s="17" t="s">
        <v>165</v>
      </c>
      <c r="B92" s="16" t="s">
        <v>166</v>
      </c>
      <c r="C92" s="35"/>
      <c r="D92" s="18">
        <v>0</v>
      </c>
      <c r="E92" s="86">
        <v>0</v>
      </c>
    </row>
    <row r="93" spans="1:5" ht="20.25" customHeight="1">
      <c r="A93" s="17" t="s">
        <v>167</v>
      </c>
      <c r="B93" s="16" t="s">
        <v>168</v>
      </c>
      <c r="C93" s="35"/>
      <c r="D93" s="18">
        <v>-1241960941</v>
      </c>
      <c r="E93" s="86">
        <v>-1241960941</v>
      </c>
    </row>
    <row r="94" spans="1:5" ht="20.25" customHeight="1">
      <c r="A94" s="17" t="s">
        <v>169</v>
      </c>
      <c r="B94" s="16" t="s">
        <v>170</v>
      </c>
      <c r="C94" s="35"/>
      <c r="D94" s="18">
        <v>0</v>
      </c>
      <c r="E94" s="86">
        <v>0</v>
      </c>
    </row>
    <row r="95" spans="1:5" ht="20.25" customHeight="1">
      <c r="A95" s="17" t="s">
        <v>171</v>
      </c>
      <c r="B95" s="16" t="s">
        <v>172</v>
      </c>
      <c r="C95" s="35"/>
      <c r="D95" s="18"/>
      <c r="E95" s="86"/>
    </row>
    <row r="96" spans="1:5" ht="20.25" customHeight="1">
      <c r="A96" s="17" t="s">
        <v>173</v>
      </c>
      <c r="B96" s="16" t="s">
        <v>174</v>
      </c>
      <c r="C96" s="35"/>
      <c r="D96" s="18">
        <v>28254965817</v>
      </c>
      <c r="E96" s="86">
        <v>30767284733</v>
      </c>
    </row>
    <row r="97" spans="1:5" ht="20.25" customHeight="1">
      <c r="A97" s="17" t="s">
        <v>175</v>
      </c>
      <c r="B97" s="16" t="s">
        <v>176</v>
      </c>
      <c r="C97" s="35"/>
      <c r="D97" s="18">
        <v>7365731259</v>
      </c>
      <c r="E97" s="86">
        <v>7365731259</v>
      </c>
    </row>
    <row r="98" spans="1:5" ht="20.25" customHeight="1">
      <c r="A98" s="17" t="s">
        <v>177</v>
      </c>
      <c r="B98" s="16" t="s">
        <v>178</v>
      </c>
      <c r="C98" s="35"/>
      <c r="D98" s="18"/>
      <c r="E98" s="86"/>
    </row>
    <row r="99" spans="1:5" ht="20.25" customHeight="1">
      <c r="A99" s="17" t="s">
        <v>179</v>
      </c>
      <c r="B99" s="16" t="s">
        <v>180</v>
      </c>
      <c r="C99" s="35"/>
      <c r="D99" s="18">
        <f>6743115660-1</f>
        <v>6743115659</v>
      </c>
      <c r="E99" s="86">
        <v>9880295940</v>
      </c>
    </row>
    <row r="100" spans="1:5" ht="20.25" customHeight="1">
      <c r="A100" s="17" t="s">
        <v>181</v>
      </c>
      <c r="B100" s="16" t="s">
        <v>182</v>
      </c>
      <c r="C100" s="35"/>
      <c r="D100" s="18"/>
      <c r="E100" s="86"/>
    </row>
    <row r="101" spans="1:5" ht="20.25" customHeight="1">
      <c r="A101" s="17" t="s">
        <v>183</v>
      </c>
      <c r="B101" s="16" t="s">
        <v>184</v>
      </c>
      <c r="C101" s="35"/>
      <c r="D101" s="18"/>
      <c r="E101" s="86"/>
    </row>
    <row r="102" spans="1:5" ht="20.25" customHeight="1">
      <c r="A102" s="21" t="s">
        <v>185</v>
      </c>
      <c r="B102" s="20" t="s">
        <v>186</v>
      </c>
      <c r="C102" s="35"/>
      <c r="D102" s="22">
        <f>SUM(D103:D104)</f>
        <v>0</v>
      </c>
      <c r="E102" s="85">
        <v>-16000000</v>
      </c>
    </row>
    <row r="103" spans="1:5" ht="20.25" customHeight="1">
      <c r="A103" s="17" t="s">
        <v>187</v>
      </c>
      <c r="B103" s="16" t="s">
        <v>188</v>
      </c>
      <c r="C103" s="35"/>
      <c r="D103" s="18"/>
      <c r="E103" s="86">
        <v>-16000000</v>
      </c>
    </row>
    <row r="104" spans="1:5" ht="20.25" customHeight="1">
      <c r="A104" s="17" t="s">
        <v>189</v>
      </c>
      <c r="B104" s="16" t="s">
        <v>190</v>
      </c>
      <c r="C104" s="35"/>
      <c r="D104" s="18">
        <v>0</v>
      </c>
      <c r="E104" s="86">
        <v>0</v>
      </c>
    </row>
    <row r="105" spans="1:5" s="1" customFormat="1" ht="20.25" customHeight="1">
      <c r="A105" s="34" t="s">
        <v>191</v>
      </c>
      <c r="B105" s="35" t="s">
        <v>192</v>
      </c>
      <c r="C105" s="35"/>
      <c r="D105" s="36">
        <v>0</v>
      </c>
      <c r="E105" s="86">
        <v>0</v>
      </c>
    </row>
    <row r="106" spans="1:5" ht="20.25" customHeight="1">
      <c r="A106" s="48" t="s">
        <v>193</v>
      </c>
      <c r="B106" s="49" t="s">
        <v>194</v>
      </c>
      <c r="C106" s="78"/>
      <c r="D106" s="50">
        <f>D105+D88+D65</f>
        <v>670447444674</v>
      </c>
      <c r="E106" s="85">
        <v>614877323953</v>
      </c>
    </row>
    <row r="107" spans="1:5" ht="20.25" customHeight="1">
      <c r="A107" s="53" t="s">
        <v>195</v>
      </c>
      <c r="B107" s="54"/>
      <c r="C107" s="80"/>
      <c r="D107" s="81">
        <f>D106-D63</f>
        <v>0</v>
      </c>
      <c r="E107" s="85">
        <f>E106-E63</f>
        <v>0</v>
      </c>
    </row>
    <row r="108" spans="1:5" ht="20.25" customHeight="1">
      <c r="A108" s="55" t="s">
        <v>196</v>
      </c>
      <c r="B108" s="56" t="s">
        <v>197</v>
      </c>
      <c r="C108" s="82"/>
      <c r="D108" s="57">
        <v>0</v>
      </c>
      <c r="E108" s="86">
        <v>0</v>
      </c>
    </row>
    <row r="109" spans="1:5" ht="20.25" customHeight="1">
      <c r="A109" s="55" t="s">
        <v>198</v>
      </c>
      <c r="B109" s="56" t="s">
        <v>199</v>
      </c>
      <c r="C109" s="82"/>
      <c r="D109" s="57">
        <v>21163805520</v>
      </c>
      <c r="E109" s="86">
        <v>22296805520</v>
      </c>
    </row>
    <row r="110" spans="1:5" ht="20.25" customHeight="1">
      <c r="A110" s="55" t="s">
        <v>200</v>
      </c>
      <c r="B110" s="56" t="s">
        <v>201</v>
      </c>
      <c r="C110" s="82"/>
      <c r="D110" s="57">
        <v>0</v>
      </c>
      <c r="E110" s="86">
        <v>0</v>
      </c>
    </row>
    <row r="111" spans="1:5" ht="20.25" customHeight="1">
      <c r="A111" s="55" t="s">
        <v>202</v>
      </c>
      <c r="B111" s="56" t="s">
        <v>203</v>
      </c>
      <c r="C111" s="82"/>
      <c r="D111" s="57">
        <v>0</v>
      </c>
      <c r="E111" s="86">
        <v>0</v>
      </c>
    </row>
    <row r="112" spans="1:5" ht="20.25" customHeight="1">
      <c r="A112" s="55" t="s">
        <v>204</v>
      </c>
      <c r="B112" s="56" t="s">
        <v>205</v>
      </c>
      <c r="C112" s="82"/>
      <c r="D112" s="57">
        <v>0</v>
      </c>
      <c r="E112" s="86">
        <v>0</v>
      </c>
    </row>
    <row r="113" spans="1:5" ht="20.25" customHeight="1">
      <c r="A113" s="58" t="s">
        <v>312</v>
      </c>
      <c r="B113" s="51" t="s">
        <v>313</v>
      </c>
      <c r="C113" s="82"/>
      <c r="D113" s="59">
        <v>5396.45</v>
      </c>
      <c r="E113" s="86">
        <v>2145.07</v>
      </c>
    </row>
    <row r="114" spans="1:5" ht="20.25" customHeight="1">
      <c r="A114" s="58" t="s">
        <v>314</v>
      </c>
      <c r="B114" s="51" t="s">
        <v>315</v>
      </c>
      <c r="C114" s="82"/>
      <c r="D114" s="59">
        <v>272.84</v>
      </c>
      <c r="E114" s="86">
        <v>281.03</v>
      </c>
    </row>
    <row r="115" spans="1:5" ht="20.25" customHeight="1">
      <c r="A115" s="58" t="s">
        <v>316</v>
      </c>
      <c r="B115" s="51" t="s">
        <v>317</v>
      </c>
      <c r="C115" s="82"/>
      <c r="D115" s="59">
        <v>940630</v>
      </c>
      <c r="E115" s="86">
        <v>940630</v>
      </c>
    </row>
    <row r="116" spans="1:5" ht="20.25" customHeight="1">
      <c r="A116" s="60" t="s">
        <v>206</v>
      </c>
      <c r="B116" s="61" t="s">
        <v>207</v>
      </c>
      <c r="C116" s="83"/>
      <c r="D116" s="62">
        <v>0</v>
      </c>
      <c r="E116" s="87">
        <v>0</v>
      </c>
    </row>
    <row r="117" spans="3:5" s="8" customFormat="1" ht="14.25" customHeight="1">
      <c r="C117" s="84"/>
      <c r="D117" s="9"/>
      <c r="E117" s="9"/>
    </row>
    <row r="118" spans="1:5" ht="20.25" customHeight="1">
      <c r="A118" s="95" t="s">
        <v>352</v>
      </c>
      <c r="B118" s="95"/>
      <c r="C118" s="95"/>
      <c r="D118" s="95"/>
      <c r="E118" s="95"/>
    </row>
    <row r="119" spans="1:5" ht="20.25" customHeight="1">
      <c r="A119" s="90" t="s">
        <v>353</v>
      </c>
      <c r="B119" s="90"/>
      <c r="C119" s="90"/>
      <c r="D119" s="90"/>
      <c r="E119" s="90"/>
    </row>
    <row r="120" ht="18" customHeight="1"/>
    <row r="121" ht="18" customHeight="1"/>
    <row r="122" ht="18" customHeight="1"/>
    <row r="123" ht="18" customHeight="1"/>
    <row r="124" spans="1:5" ht="18" customHeight="1">
      <c r="A124" s="90" t="s">
        <v>335</v>
      </c>
      <c r="B124" s="90"/>
      <c r="C124" s="90"/>
      <c r="D124" s="90"/>
      <c r="E124" s="90"/>
    </row>
    <row r="125" ht="19.5" customHeight="1"/>
  </sheetData>
  <sheetProtection/>
  <mergeCells count="9">
    <mergeCell ref="A124:E124"/>
    <mergeCell ref="A5:E5"/>
    <mergeCell ref="A6:E6"/>
    <mergeCell ref="A118:E118"/>
    <mergeCell ref="A119:E119"/>
    <mergeCell ref="A1:B1"/>
    <mergeCell ref="A2:B2"/>
    <mergeCell ref="A3:B3"/>
    <mergeCell ref="C4:D4"/>
  </mergeCells>
  <printOptions/>
  <pageMargins left="0.75" right="0.45" top="0.5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4">
      <selection activeCell="B47" sqref="B47"/>
    </sheetView>
  </sheetViews>
  <sheetFormatPr defaultColWidth="9.140625" defaultRowHeight="12"/>
  <cols>
    <col min="1" max="1" width="43.7109375" style="71" customWidth="1"/>
    <col min="2" max="2" width="7.421875" style="4" customWidth="1"/>
    <col min="4" max="5" width="17.57421875" style="6" customWidth="1"/>
  </cols>
  <sheetData>
    <row r="1" spans="1:5" s="64" customFormat="1" ht="15.75" customHeight="1">
      <c r="A1" s="72" t="s">
        <v>208</v>
      </c>
      <c r="C1" s="64" t="s">
        <v>325</v>
      </c>
      <c r="D1" s="65"/>
      <c r="E1" s="65"/>
    </row>
    <row r="2" spans="1:5" s="64" customFormat="1" ht="15.75" customHeight="1">
      <c r="A2" s="73" t="s">
        <v>209</v>
      </c>
      <c r="C2" s="64" t="s">
        <v>349</v>
      </c>
      <c r="D2" s="65"/>
      <c r="E2" s="65"/>
    </row>
    <row r="3" spans="1:5" s="64" customFormat="1" ht="15.75" customHeight="1">
      <c r="A3" s="73" t="s">
        <v>210</v>
      </c>
      <c r="D3" s="65"/>
      <c r="E3" s="65"/>
    </row>
    <row r="4" spans="1:5" s="64" customFormat="1" ht="15.75" customHeight="1">
      <c r="A4" s="73"/>
      <c r="B4" s="66"/>
      <c r="C4" s="64" t="s">
        <v>0</v>
      </c>
      <c r="E4" s="65"/>
    </row>
    <row r="5" spans="1:5" s="64" customFormat="1" ht="20.25" customHeight="1">
      <c r="A5" s="96" t="s">
        <v>351</v>
      </c>
      <c r="B5" s="96"/>
      <c r="C5" s="96"/>
      <c r="D5" s="96"/>
      <c r="E5" s="96"/>
    </row>
    <row r="6" spans="1:5" s="64" customFormat="1" ht="18" customHeight="1">
      <c r="A6" s="96" t="s">
        <v>350</v>
      </c>
      <c r="B6" s="96"/>
      <c r="C6" s="96"/>
      <c r="D6" s="96"/>
      <c r="E6" s="96"/>
    </row>
    <row r="7" spans="1:5" s="64" customFormat="1" ht="18" customHeight="1">
      <c r="A7" s="73"/>
      <c r="B7" s="66"/>
      <c r="D7" s="65"/>
      <c r="E7" s="65"/>
    </row>
    <row r="8" spans="1:5" s="64" customFormat="1" ht="24.75" customHeight="1">
      <c r="A8" s="67" t="s">
        <v>2</v>
      </c>
      <c r="B8" s="67" t="s">
        <v>3</v>
      </c>
      <c r="C8" s="67" t="s">
        <v>4</v>
      </c>
      <c r="D8" s="67" t="s">
        <v>253</v>
      </c>
      <c r="E8" s="67" t="s">
        <v>254</v>
      </c>
    </row>
    <row r="9" spans="1:5" ht="19.5" customHeight="1">
      <c r="A9" s="68" t="s">
        <v>256</v>
      </c>
      <c r="B9" s="38"/>
      <c r="C9" s="37"/>
      <c r="D9" s="39"/>
      <c r="E9" s="39"/>
    </row>
    <row r="10" spans="1:5" ht="19.5" customHeight="1">
      <c r="A10" s="15" t="s">
        <v>257</v>
      </c>
      <c r="B10" s="16" t="s">
        <v>197</v>
      </c>
      <c r="C10" s="17"/>
      <c r="D10" s="18">
        <v>7442413069</v>
      </c>
      <c r="E10" s="18">
        <v>4479271831</v>
      </c>
    </row>
    <row r="11" spans="1:5" ht="19.5" customHeight="1">
      <c r="A11" s="19" t="s">
        <v>258</v>
      </c>
      <c r="B11" s="20"/>
      <c r="C11" s="21"/>
      <c r="D11" s="22"/>
      <c r="E11" s="22"/>
    </row>
    <row r="12" spans="1:5" ht="19.5" customHeight="1">
      <c r="A12" s="15" t="s">
        <v>259</v>
      </c>
      <c r="B12" s="16" t="s">
        <v>199</v>
      </c>
      <c r="C12" s="17"/>
      <c r="D12" s="18">
        <v>5259515023</v>
      </c>
      <c r="E12" s="18">
        <v>5382866711</v>
      </c>
    </row>
    <row r="13" spans="1:5" ht="19.5" customHeight="1">
      <c r="A13" s="15" t="s">
        <v>260</v>
      </c>
      <c r="B13" s="16" t="s">
        <v>201</v>
      </c>
      <c r="C13" s="17"/>
      <c r="D13" s="18">
        <v>6458452111</v>
      </c>
      <c r="E13" s="18">
        <v>-2245164847</v>
      </c>
    </row>
    <row r="14" spans="1:5" ht="19.5" customHeight="1">
      <c r="A14" s="15" t="s">
        <v>261</v>
      </c>
      <c r="B14" s="16" t="s">
        <v>203</v>
      </c>
      <c r="C14" s="17"/>
      <c r="D14" s="18"/>
      <c r="E14" s="18"/>
    </row>
    <row r="15" spans="1:5" ht="19.5" customHeight="1">
      <c r="A15" s="15" t="s">
        <v>262</v>
      </c>
      <c r="B15" s="16" t="s">
        <v>205</v>
      </c>
      <c r="C15" s="17"/>
      <c r="D15" s="18">
        <v>-3043731353</v>
      </c>
      <c r="E15" s="18">
        <v>-1464299478</v>
      </c>
    </row>
    <row r="16" spans="1:5" ht="19.5" customHeight="1">
      <c r="A16" s="15" t="s">
        <v>263</v>
      </c>
      <c r="B16" s="16" t="s">
        <v>207</v>
      </c>
      <c r="C16" s="17"/>
      <c r="D16" s="18">
        <v>8089579947</v>
      </c>
      <c r="E16" s="18">
        <v>4321110902</v>
      </c>
    </row>
    <row r="17" spans="1:5" ht="27.75" customHeight="1">
      <c r="A17" s="19" t="s">
        <v>264</v>
      </c>
      <c r="B17" s="20" t="s">
        <v>265</v>
      </c>
      <c r="C17" s="21"/>
      <c r="D17" s="43">
        <f>SUM(D10:D16)</f>
        <v>24206228797</v>
      </c>
      <c r="E17" s="43">
        <f>SUM(E10:E16)</f>
        <v>10473785119</v>
      </c>
    </row>
    <row r="18" spans="1:5" ht="19.5" customHeight="1">
      <c r="A18" s="15" t="s">
        <v>266</v>
      </c>
      <c r="B18" s="16" t="s">
        <v>267</v>
      </c>
      <c r="C18" s="17"/>
      <c r="D18" s="18">
        <v>-39552746465</v>
      </c>
      <c r="E18" s="18">
        <v>16351525142</v>
      </c>
    </row>
    <row r="19" spans="1:5" ht="19.5" customHeight="1">
      <c r="A19" s="15" t="s">
        <v>268</v>
      </c>
      <c r="B19" s="16" t="s">
        <v>255</v>
      </c>
      <c r="C19" s="17"/>
      <c r="D19" s="18">
        <v>-44782682630</v>
      </c>
      <c r="E19" s="18">
        <v>-15776191120</v>
      </c>
    </row>
    <row r="20" spans="1:5" ht="24" customHeight="1">
      <c r="A20" s="15" t="s">
        <v>269</v>
      </c>
      <c r="B20" s="16" t="s">
        <v>218</v>
      </c>
      <c r="C20" s="17"/>
      <c r="D20" s="18">
        <v>30364411933</v>
      </c>
      <c r="E20" s="18">
        <v>2179651261</v>
      </c>
    </row>
    <row r="21" spans="1:5" ht="18" customHeight="1">
      <c r="A21" s="15" t="s">
        <v>270</v>
      </c>
      <c r="B21" s="16" t="s">
        <v>271</v>
      </c>
      <c r="C21" s="17"/>
      <c r="D21" s="18">
        <v>-387931465</v>
      </c>
      <c r="E21" s="18">
        <v>-2183446002</v>
      </c>
    </row>
    <row r="22" spans="1:5" ht="18" customHeight="1">
      <c r="A22" s="15" t="s">
        <v>272</v>
      </c>
      <c r="B22" s="16" t="s">
        <v>273</v>
      </c>
      <c r="C22" s="17"/>
      <c r="D22" s="18"/>
      <c r="E22" s="18">
        <v>-4707430298</v>
      </c>
    </row>
    <row r="23" spans="1:5" ht="18" customHeight="1">
      <c r="A23" s="15" t="s">
        <v>274</v>
      </c>
      <c r="B23" s="16" t="s">
        <v>275</v>
      </c>
      <c r="C23" s="17"/>
      <c r="D23" s="18">
        <v>-3428164517</v>
      </c>
      <c r="E23" s="18">
        <v>-1136114143</v>
      </c>
    </row>
    <row r="24" spans="1:5" ht="18" customHeight="1">
      <c r="A24" s="15" t="s">
        <v>276</v>
      </c>
      <c r="B24" s="16" t="s">
        <v>277</v>
      </c>
      <c r="C24" s="17"/>
      <c r="D24" s="18">
        <v>128000000</v>
      </c>
      <c r="E24" s="18">
        <v>203700000</v>
      </c>
    </row>
    <row r="25" spans="1:5" ht="18" customHeight="1">
      <c r="A25" s="15" t="s">
        <v>278</v>
      </c>
      <c r="B25" s="16" t="s">
        <v>279</v>
      </c>
      <c r="C25" s="17"/>
      <c r="D25" s="18">
        <v>-2256746184</v>
      </c>
      <c r="E25" s="18">
        <v>-679692907</v>
      </c>
    </row>
    <row r="26" spans="1:5" ht="19.5" customHeight="1">
      <c r="A26" s="19" t="s">
        <v>280</v>
      </c>
      <c r="B26" s="20" t="s">
        <v>219</v>
      </c>
      <c r="C26" s="21"/>
      <c r="D26" s="43">
        <f>SUM(D17:D25)</f>
        <v>-35709630531</v>
      </c>
      <c r="E26" s="43">
        <f>SUM(E17:E25)</f>
        <v>4725787052</v>
      </c>
    </row>
    <row r="27" spans="1:5" ht="19.5" customHeight="1">
      <c r="A27" s="19" t="s">
        <v>281</v>
      </c>
      <c r="B27" s="20"/>
      <c r="C27" s="21"/>
      <c r="D27" s="22">
        <v>0</v>
      </c>
      <c r="E27" s="22">
        <v>0</v>
      </c>
    </row>
    <row r="28" spans="1:5" ht="26.25" customHeight="1">
      <c r="A28" s="15" t="s">
        <v>282</v>
      </c>
      <c r="B28" s="16" t="s">
        <v>221</v>
      </c>
      <c r="C28" s="17"/>
      <c r="D28" s="18">
        <v>-69316710</v>
      </c>
      <c r="E28" s="18">
        <v>-12598484010</v>
      </c>
    </row>
    <row r="29" spans="1:5" ht="26.25" customHeight="1">
      <c r="A29" s="15" t="s">
        <v>283</v>
      </c>
      <c r="B29" s="16" t="s">
        <v>223</v>
      </c>
      <c r="C29" s="17"/>
      <c r="D29" s="18"/>
      <c r="E29" s="18"/>
    </row>
    <row r="30" spans="1:5" ht="18.75" customHeight="1">
      <c r="A30" s="15" t="s">
        <v>284</v>
      </c>
      <c r="B30" s="16" t="s">
        <v>225</v>
      </c>
      <c r="C30" s="17"/>
      <c r="D30" s="18"/>
      <c r="E30" s="18"/>
    </row>
    <row r="31" spans="1:5" ht="26.25" customHeight="1">
      <c r="A31" s="15" t="s">
        <v>285</v>
      </c>
      <c r="B31" s="16" t="s">
        <v>227</v>
      </c>
      <c r="C31" s="17"/>
      <c r="D31" s="18"/>
      <c r="E31" s="18"/>
    </row>
    <row r="32" spans="1:5" ht="19.5" customHeight="1">
      <c r="A32" s="15" t="s">
        <v>286</v>
      </c>
      <c r="B32" s="16" t="s">
        <v>229</v>
      </c>
      <c r="C32" s="17"/>
      <c r="D32" s="18"/>
      <c r="E32" s="18">
        <v>0</v>
      </c>
    </row>
    <row r="33" spans="1:5" ht="19.5" customHeight="1">
      <c r="A33" s="15" t="s">
        <v>287</v>
      </c>
      <c r="B33" s="16" t="s">
        <v>288</v>
      </c>
      <c r="C33" s="17"/>
      <c r="D33" s="18"/>
      <c r="E33" s="18"/>
    </row>
    <row r="34" spans="1:5" ht="19.5" customHeight="1">
      <c r="A34" s="15" t="s">
        <v>289</v>
      </c>
      <c r="B34" s="16" t="s">
        <v>290</v>
      </c>
      <c r="C34" s="17"/>
      <c r="D34" s="18">
        <v>875788022</v>
      </c>
      <c r="E34" s="18">
        <v>1464299478</v>
      </c>
    </row>
    <row r="35" spans="1:5" ht="19.5" customHeight="1">
      <c r="A35" s="19" t="s">
        <v>291</v>
      </c>
      <c r="B35" s="20" t="s">
        <v>230</v>
      </c>
      <c r="C35" s="21"/>
      <c r="D35" s="44">
        <f>SUM(D28:D34)</f>
        <v>806471312</v>
      </c>
      <c r="E35" s="44">
        <f>SUM(E28:E34)</f>
        <v>-11134184532</v>
      </c>
    </row>
    <row r="36" spans="1:5" ht="19.5" customHeight="1">
      <c r="A36" s="19" t="s">
        <v>292</v>
      </c>
      <c r="B36" s="20"/>
      <c r="C36" s="21"/>
      <c r="D36" s="22">
        <v>0</v>
      </c>
      <c r="E36" s="22">
        <v>0</v>
      </c>
    </row>
    <row r="37" spans="1:5" ht="23.25" customHeight="1">
      <c r="A37" s="15" t="s">
        <v>293</v>
      </c>
      <c r="B37" s="16" t="s">
        <v>232</v>
      </c>
      <c r="C37" s="17"/>
      <c r="D37" s="18"/>
      <c r="E37" s="18"/>
    </row>
    <row r="38" spans="1:5" ht="19.5" customHeight="1">
      <c r="A38" s="15" t="s">
        <v>294</v>
      </c>
      <c r="B38" s="16" t="s">
        <v>234</v>
      </c>
      <c r="C38" s="17"/>
      <c r="D38" s="18"/>
      <c r="E38" s="18"/>
    </row>
    <row r="39" spans="1:5" ht="19.5" customHeight="1">
      <c r="A39" s="15" t="s">
        <v>295</v>
      </c>
      <c r="B39" s="16" t="s">
        <v>296</v>
      </c>
      <c r="C39" s="17"/>
      <c r="D39" s="18">
        <v>224478449615</v>
      </c>
      <c r="E39" s="18">
        <v>105437007958</v>
      </c>
    </row>
    <row r="40" spans="1:5" ht="19.5" customHeight="1">
      <c r="A40" s="15" t="s">
        <v>297</v>
      </c>
      <c r="B40" s="16" t="s">
        <v>298</v>
      </c>
      <c r="C40" s="17"/>
      <c r="D40" s="18">
        <v>-181713795286</v>
      </c>
      <c r="E40" s="18">
        <v>-107595194728</v>
      </c>
    </row>
    <row r="41" spans="1:5" ht="19.5" customHeight="1">
      <c r="A41" s="15" t="s">
        <v>299</v>
      </c>
      <c r="B41" s="16" t="s">
        <v>300</v>
      </c>
      <c r="C41" s="17"/>
      <c r="D41" s="18"/>
      <c r="E41" s="18"/>
    </row>
    <row r="42" spans="1:5" ht="19.5" customHeight="1">
      <c r="A42" s="15" t="s">
        <v>301</v>
      </c>
      <c r="B42" s="16" t="s">
        <v>302</v>
      </c>
      <c r="C42" s="17"/>
      <c r="D42" s="18">
        <v>-7714538400</v>
      </c>
      <c r="E42" s="18">
        <v>-7707145688</v>
      </c>
    </row>
    <row r="43" spans="1:5" ht="19.5" customHeight="1">
      <c r="A43" s="19" t="s">
        <v>303</v>
      </c>
      <c r="B43" s="20" t="s">
        <v>236</v>
      </c>
      <c r="C43" s="21"/>
      <c r="D43" s="44">
        <f>SUM(D37:D42)</f>
        <v>35050115929</v>
      </c>
      <c r="E43" s="44">
        <f>SUM(E37:E42)</f>
        <v>-9865332458</v>
      </c>
    </row>
    <row r="44" spans="1:5" ht="19.5" customHeight="1">
      <c r="A44" s="19" t="s">
        <v>305</v>
      </c>
      <c r="B44" s="20" t="s">
        <v>240</v>
      </c>
      <c r="C44" s="21"/>
      <c r="D44" s="44">
        <f>D26+D35+D43</f>
        <v>146956710</v>
      </c>
      <c r="E44" s="44">
        <f>E26+E35+E43</f>
        <v>-16273729938</v>
      </c>
    </row>
    <row r="45" spans="1:5" ht="19.5" customHeight="1">
      <c r="A45" s="15" t="s">
        <v>306</v>
      </c>
      <c r="B45" s="16" t="s">
        <v>246</v>
      </c>
      <c r="C45" s="17"/>
      <c r="D45" s="18">
        <v>46564038530</v>
      </c>
      <c r="E45" s="18">
        <v>51420804415</v>
      </c>
    </row>
    <row r="46" spans="1:5" ht="19.5" customHeight="1">
      <c r="A46" s="15" t="s">
        <v>304</v>
      </c>
      <c r="B46" s="16" t="s">
        <v>248</v>
      </c>
      <c r="C46" s="17"/>
      <c r="D46" s="18">
        <v>0</v>
      </c>
      <c r="E46" s="18">
        <v>0</v>
      </c>
    </row>
    <row r="47" spans="1:5" ht="19.5" customHeight="1">
      <c r="A47" s="69" t="s">
        <v>307</v>
      </c>
      <c r="B47" s="41" t="s">
        <v>252</v>
      </c>
      <c r="C47" s="40"/>
      <c r="D47" s="42">
        <f>D44+D45</f>
        <v>46710995240</v>
      </c>
      <c r="E47" s="42">
        <f>E44+E45</f>
        <v>35147074477</v>
      </c>
    </row>
    <row r="49" spans="1:5" ht="20.25" customHeight="1">
      <c r="A49" s="70"/>
      <c r="B49" s="63"/>
      <c r="C49" s="63"/>
      <c r="D49" s="63"/>
      <c r="E49" s="63"/>
    </row>
    <row r="50" spans="1:5" ht="20.25" customHeight="1">
      <c r="A50" s="97" t="s">
        <v>311</v>
      </c>
      <c r="B50" s="97"/>
      <c r="C50" s="97"/>
      <c r="D50" s="97"/>
      <c r="E50" s="97"/>
    </row>
    <row r="51" ht="18" customHeight="1">
      <c r="B51"/>
    </row>
    <row r="52" ht="18" customHeight="1">
      <c r="B52"/>
    </row>
    <row r="53" ht="18" customHeight="1">
      <c r="B53"/>
    </row>
    <row r="54" ht="18" customHeight="1">
      <c r="B54"/>
    </row>
    <row r="55" spans="1:5" ht="18" customHeight="1">
      <c r="A55" s="97" t="s">
        <v>337</v>
      </c>
      <c r="B55" s="97"/>
      <c r="C55" s="97"/>
      <c r="D55" s="97"/>
      <c r="E55" s="97"/>
    </row>
  </sheetData>
  <sheetProtection/>
  <mergeCells count="4">
    <mergeCell ref="A5:E5"/>
    <mergeCell ref="A6:E6"/>
    <mergeCell ref="A50:E50"/>
    <mergeCell ref="A55:E55"/>
  </mergeCells>
  <printOptions/>
  <pageMargins left="0.75" right="0.26" top="0.59" bottom="0.45" header="0.5" footer="0.22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Thang</cp:lastModifiedBy>
  <cp:lastPrinted>2014-10-22T03:22:43Z</cp:lastPrinted>
  <dcterms:created xsi:type="dcterms:W3CDTF">2011-01-11T01:32:30Z</dcterms:created>
  <dcterms:modified xsi:type="dcterms:W3CDTF">2014-10-22T09:01:28Z</dcterms:modified>
  <cp:category/>
  <cp:version/>
  <cp:contentType/>
  <cp:contentStatus/>
</cp:coreProperties>
</file>